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9135" tabRatio="733" activeTab="0"/>
  </bookViews>
  <sheets>
    <sheet name="49" sheetId="1" r:id="rId1"/>
    <sheet name="メモ" sheetId="2" state="hidden" r:id="rId2"/>
  </sheets>
  <definedNames/>
  <calcPr fullCalcOnLoad="1"/>
</workbook>
</file>

<file path=xl/sharedStrings.xml><?xml version="1.0" encoding="utf-8"?>
<sst xmlns="http://schemas.openxmlformats.org/spreadsheetml/2006/main" count="77" uniqueCount="74">
  <si>
    <t>1/1</t>
  </si>
  <si>
    <t>記号</t>
  </si>
  <si>
    <t>検定結果の表</t>
  </si>
  <si>
    <t>推定結果の表</t>
  </si>
  <si>
    <t>③</t>
  </si>
  <si>
    <t>ﾃﾞｰﾀ数</t>
  </si>
  <si>
    <t>方　　法</t>
  </si>
  <si>
    <t>て下さい。</t>
  </si>
  <si>
    <t>このシート使用時はデータ</t>
  </si>
  <si>
    <t>A3</t>
  </si>
  <si>
    <t>A4</t>
  </si>
  <si>
    <t>A5</t>
  </si>
  <si>
    <t>A6</t>
  </si>
  <si>
    <t>水準数</t>
  </si>
  <si>
    <t>修正項</t>
  </si>
  <si>
    <t>全ﾃﾞｰﾀの二乗和</t>
  </si>
  <si>
    <t>分散分析表</t>
  </si>
  <si>
    <t>残　　差</t>
  </si>
  <si>
    <t>総　　和</t>
  </si>
  <si>
    <t>要 因 A</t>
  </si>
  <si>
    <t>判        定</t>
  </si>
  <si>
    <t>項　　　目</t>
  </si>
  <si>
    <t>計算値</t>
  </si>
  <si>
    <t>データ表</t>
  </si>
  <si>
    <t>項　目</t>
  </si>
  <si>
    <r>
      <t>n</t>
    </r>
    <r>
      <rPr>
        <vertAlign val="subscript"/>
        <sz val="16"/>
        <rFont val="ＭＳ Ｐゴシック"/>
        <family val="3"/>
      </rPr>
      <t>e</t>
    </r>
  </si>
  <si>
    <t>判　定</t>
  </si>
  <si>
    <r>
      <t>判定欄で</t>
    </r>
    <r>
      <rPr>
        <sz val="11"/>
        <color indexed="12"/>
        <rFont val="ＭＳ Ｐゴシック"/>
        <family val="3"/>
      </rPr>
      <t>＊＊</t>
    </r>
    <r>
      <rPr>
        <sz val="11"/>
        <rFont val="ＭＳ Ｐゴシック"/>
        <family val="3"/>
      </rPr>
      <t>印又は</t>
    </r>
    <r>
      <rPr>
        <sz val="11"/>
        <color indexed="10"/>
        <rFont val="ＭＳ Ｐゴシック"/>
        <family val="3"/>
      </rPr>
      <t>＊</t>
    </r>
    <r>
      <rPr>
        <sz val="11"/>
        <rFont val="ＭＳ Ｐゴシック"/>
        <family val="3"/>
      </rPr>
      <t>印が表示された要因が無視できない要因であり、この要因についてのみ</t>
    </r>
  </si>
  <si>
    <r>
      <t>平方和S</t>
    </r>
    <r>
      <rPr>
        <vertAlign val="subscript"/>
        <sz val="12"/>
        <rFont val="ＭＳ Ｐゴシック"/>
        <family val="3"/>
      </rPr>
      <t>i</t>
    </r>
  </si>
  <si>
    <r>
      <t>自由度φ</t>
    </r>
    <r>
      <rPr>
        <vertAlign val="subscript"/>
        <sz val="12"/>
        <rFont val="ＭＳ Ｐゴシック"/>
        <family val="3"/>
      </rPr>
      <t>i</t>
    </r>
  </si>
  <si>
    <r>
      <t>不偏分散V</t>
    </r>
    <r>
      <rPr>
        <vertAlign val="subscript"/>
        <sz val="12"/>
        <rFont val="ＭＳ Ｐゴシック"/>
        <family val="3"/>
      </rPr>
      <t>i</t>
    </r>
  </si>
  <si>
    <r>
      <t>分散比F</t>
    </r>
    <r>
      <rPr>
        <vertAlign val="subscript"/>
        <sz val="11"/>
        <rFont val="ＭＳ Ｐゴシック"/>
        <family val="3"/>
      </rPr>
      <t>0</t>
    </r>
  </si>
  <si>
    <t>MAX値</t>
  </si>
  <si>
    <t>X番目</t>
  </si>
  <si>
    <t>要因</t>
  </si>
  <si>
    <t>信頼限界(信頼率)</t>
  </si>
  <si>
    <t>平均値(最大値)</t>
  </si>
  <si>
    <t>水準</t>
  </si>
  <si>
    <t>平均値</t>
  </si>
  <si>
    <r>
      <t>最大の平均値に上表の信頼限界の値を</t>
    </r>
    <r>
      <rPr>
        <b/>
        <sz val="12"/>
        <color indexed="10"/>
        <rFont val="ＭＳ Ｐゴシック"/>
        <family val="3"/>
      </rPr>
      <t>±</t>
    </r>
    <r>
      <rPr>
        <sz val="11"/>
        <rFont val="ＭＳ Ｐゴシック"/>
        <family val="3"/>
      </rPr>
      <t>した範囲が母平均の推定値である。</t>
    </r>
  </si>
  <si>
    <t>入力欄のデータはクリアし</t>
  </si>
  <si>
    <t>ΣA</t>
  </si>
  <si>
    <r>
      <t>(ΣA)</t>
    </r>
    <r>
      <rPr>
        <vertAlign val="superscript"/>
        <sz val="10"/>
        <rFont val="ＭＳ Ｐゴシック"/>
        <family val="3"/>
      </rPr>
      <t>2</t>
    </r>
  </si>
  <si>
    <t>A1</t>
  </si>
  <si>
    <t>A2</t>
  </si>
  <si>
    <t>A=</t>
  </si>
  <si>
    <r>
      <t>N</t>
    </r>
    <r>
      <rPr>
        <sz val="11"/>
        <rFont val="ＭＳ ゴシック"/>
        <family val="3"/>
      </rPr>
      <t>o</t>
    </r>
  </si>
  <si>
    <t>CF</t>
  </si>
  <si>
    <t>②</t>
  </si>
  <si>
    <r>
      <t>Ｆ（φ</t>
    </r>
    <r>
      <rPr>
        <vertAlign val="subscript"/>
        <sz val="12"/>
        <rFont val="ＭＳ Ｐゴシック"/>
        <family val="3"/>
      </rPr>
      <t>ｉ</t>
    </r>
    <r>
      <rPr>
        <sz val="12"/>
        <rFont val="ＭＳ Ｐゴシック"/>
        <family val="3"/>
      </rPr>
      <t>，</t>
    </r>
    <r>
      <rPr>
        <sz val="11"/>
        <rFont val="ＭＳ Ｐゴシック"/>
        <family val="3"/>
      </rPr>
      <t>φ</t>
    </r>
    <r>
      <rPr>
        <vertAlign val="subscript"/>
        <sz val="12"/>
        <rFont val="ＭＳ Ｐゴシック"/>
        <family val="3"/>
      </rPr>
      <t>ｅ</t>
    </r>
    <r>
      <rPr>
        <sz val="12"/>
        <rFont val="ＭＳ Ｐゴシック"/>
        <family val="3"/>
      </rPr>
      <t>：</t>
    </r>
    <r>
      <rPr>
        <sz val="11"/>
        <rFont val="ＭＳ Ｐゴシック"/>
        <family val="3"/>
      </rPr>
      <t>α）</t>
    </r>
  </si>
  <si>
    <t>ｉ</t>
  </si>
  <si>
    <t>A</t>
  </si>
  <si>
    <t>④</t>
  </si>
  <si>
    <t>⑤</t>
  </si>
  <si>
    <t>e</t>
  </si>
  <si>
    <t>T</t>
  </si>
  <si>
    <t>No</t>
  </si>
  <si>
    <r>
      <t>t</t>
    </r>
    <r>
      <rPr>
        <sz val="12"/>
        <rFont val="ＭＳ Ｐゴシック"/>
        <family val="3"/>
      </rPr>
      <t>(φ</t>
    </r>
    <r>
      <rPr>
        <vertAlign val="subscript"/>
        <sz val="14"/>
        <rFont val="ＭＳ Ｐゴシック"/>
        <family val="3"/>
      </rPr>
      <t>e</t>
    </r>
    <r>
      <rPr>
        <sz val="14"/>
        <rFont val="ＭＳ Ｐゴシック"/>
        <family val="3"/>
      </rPr>
      <t>，</t>
    </r>
    <r>
      <rPr>
        <sz val="11"/>
        <rFont val="ＭＳ Ｐゴシック"/>
        <family val="3"/>
      </rPr>
      <t>危険率</t>
    </r>
    <r>
      <rPr>
        <sz val="12"/>
        <rFont val="ＭＳ Ｐゴシック"/>
        <family val="3"/>
      </rPr>
      <t>)</t>
    </r>
  </si>
  <si>
    <t>T=</t>
  </si>
  <si>
    <r>
      <t>T</t>
    </r>
    <r>
      <rPr>
        <vertAlign val="superscript"/>
        <sz val="11"/>
        <rFont val="ＭＳ Ｐゴシック"/>
        <family val="3"/>
      </rPr>
      <t>2</t>
    </r>
    <r>
      <rPr>
        <sz val="11"/>
        <rFont val="ＭＳ Ｐゴシック"/>
        <family val="3"/>
      </rPr>
      <t>=</t>
    </r>
  </si>
  <si>
    <t>反復数</t>
  </si>
  <si>
    <t>A</t>
  </si>
  <si>
    <t>A7</t>
  </si>
  <si>
    <t>A8</t>
  </si>
  <si>
    <t>①</t>
  </si>
  <si>
    <t>一元配置法</t>
  </si>
  <si>
    <t>データの繰返し数が等しい場合</t>
  </si>
  <si>
    <t>n=</t>
  </si>
  <si>
    <t>n</t>
  </si>
  <si>
    <t>ΣX</t>
  </si>
  <si>
    <r>
      <t>(ΣX)</t>
    </r>
    <r>
      <rPr>
        <vertAlign val="superscript"/>
        <sz val="10"/>
        <rFont val="ＭＳ Ｐゴシック"/>
        <family val="3"/>
      </rPr>
      <t>2</t>
    </r>
  </si>
  <si>
    <t>一元配置(繰返し数が等しい)</t>
  </si>
  <si>
    <t>n数</t>
  </si>
  <si>
    <t>因  子</t>
  </si>
</sst>
</file>

<file path=xl/styles.xml><?xml version="1.0" encoding="utf-8"?>
<styleSheet xmlns="http://schemas.openxmlformats.org/spreadsheetml/2006/main">
  <numFmts count="5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済&quot;;;"/>
    <numFmt numFmtId="178" formatCode="\'yy\-mm\-dd"/>
    <numFmt numFmtId="179" formatCode="0.000"/>
    <numFmt numFmtId="180" formatCode="0_ "/>
    <numFmt numFmtId="181" formatCode="0.0_ "/>
    <numFmt numFmtId="182" formatCode="0.00_ "/>
    <numFmt numFmtId="183" formatCode="0.000_ "/>
    <numFmt numFmtId="184" formatCode="0.0000_ "/>
    <numFmt numFmtId="185" formatCode="0.0000"/>
    <numFmt numFmtId="186" formatCode="0.00_);[Red]\(0.00\)"/>
    <numFmt numFmtId="187" formatCode="&quot;両&quot;&quot;側&quot;0.00"/>
    <numFmt numFmtId="188" formatCode="&quot;上&quot;&quot;側&quot;0.00"/>
    <numFmt numFmtId="189" formatCode="&quot;下&quot;&quot;側&quot;0.00"/>
    <numFmt numFmtId="190" formatCode="0.000;[Red]0.000"/>
    <numFmt numFmtId="191" formatCode="0.0;[Red]0.0"/>
    <numFmt numFmtId="192" formatCode="0;[Red]0"/>
    <numFmt numFmtId="193" formatCode="0;0;#"/>
    <numFmt numFmtId="194" formatCode="0.00;0.00;#"/>
    <numFmt numFmtId="195" formatCode="0.000;0.000;#"/>
    <numFmt numFmtId="196" formatCode="&quot;△&quot;\ #,##0;&quot;▲&quot;\ #,##0"/>
    <numFmt numFmtId="197" formatCode="&quot;＋&quot;\ #,##0.0000;&quot;－&quot;\ #,##0.0000"/>
    <numFmt numFmtId="198" formatCode="0.000&quot;以&quot;&quot;下&quot;"/>
    <numFmt numFmtId="199" formatCode="0.000&quot;以&quot;&quot;上&quot;"/>
    <numFmt numFmtId="200" formatCode="0_);[Red]\(0\)"/>
    <numFmt numFmtId="201" formatCode="0.0000;[Red]0.0000"/>
    <numFmt numFmtId="202" formatCode="0.000_);[Red]\(0.000\)"/>
    <numFmt numFmtId="203" formatCode="0.000000000000000000_);[Red]\(0.000000000000000000\)"/>
    <numFmt numFmtId="204" formatCode="0.00000000"/>
    <numFmt numFmtId="205" formatCode="0.0000000"/>
    <numFmt numFmtId="206" formatCode="0.000000"/>
    <numFmt numFmtId="207" formatCode="0.00000"/>
    <numFmt numFmtId="208" formatCode="0.000000000"/>
    <numFmt numFmtId="209" formatCode="0.0000000000"/>
    <numFmt numFmtId="210" formatCode="0.00000000000"/>
    <numFmt numFmtId="211" formatCode="0.0000E+00"/>
    <numFmt numFmtId="212" formatCode="0.000E+00"/>
    <numFmt numFmtId="213" formatCode="&quot;～&quot;0.0_ "/>
    <numFmt numFmtId="214" formatCode="&quot;～&quot;0_ "/>
    <numFmt numFmtId="215" formatCode="0.0_);[Red]\(0.0\)"/>
  </numFmts>
  <fonts count="29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20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b/>
      <sz val="18"/>
      <name val="ＭＳ ゴシック"/>
      <family val="3"/>
    </font>
    <font>
      <b/>
      <sz val="12"/>
      <name val="ＭＳ ゴシック"/>
      <family val="3"/>
    </font>
    <font>
      <vertAlign val="subscript"/>
      <sz val="11"/>
      <name val="ＭＳ Ｐゴシック"/>
      <family val="3"/>
    </font>
    <font>
      <b/>
      <sz val="12"/>
      <color indexed="10"/>
      <name val="ＭＳ Ｐゴシック"/>
      <family val="3"/>
    </font>
    <font>
      <vertAlign val="subscript"/>
      <sz val="12"/>
      <name val="ＭＳ Ｐゴシック"/>
      <family val="3"/>
    </font>
    <font>
      <b/>
      <sz val="14"/>
      <color indexed="10"/>
      <name val="ＭＳ ゴシック"/>
      <family val="3"/>
    </font>
    <font>
      <b/>
      <sz val="14"/>
      <name val="ＭＳ ゴシック"/>
      <family val="3"/>
    </font>
    <font>
      <vertAlign val="superscript"/>
      <sz val="10"/>
      <name val="ＭＳ Ｐゴシック"/>
      <family val="3"/>
    </font>
    <font>
      <b/>
      <sz val="10"/>
      <color indexed="10"/>
      <name val="ＭＳ Ｐゴシック"/>
      <family val="3"/>
    </font>
    <font>
      <sz val="10"/>
      <name val="ＭＳ ゴシック"/>
      <family val="3"/>
    </font>
    <font>
      <vertAlign val="subscript"/>
      <sz val="16"/>
      <name val="ＭＳ Ｐゴシック"/>
      <family val="3"/>
    </font>
    <font>
      <b/>
      <sz val="14"/>
      <name val="ＭＳ Ｐゴシック"/>
      <family val="3"/>
    </font>
    <font>
      <sz val="11"/>
      <color indexed="12"/>
      <name val="ＭＳ Ｐゴシック"/>
      <family val="3"/>
    </font>
    <font>
      <sz val="11"/>
      <color indexed="10"/>
      <name val="ＭＳ Ｐゴシック"/>
      <family val="3"/>
    </font>
    <font>
      <vertAlign val="subscript"/>
      <sz val="14"/>
      <name val="ＭＳ Ｐゴシック"/>
      <family val="3"/>
    </font>
    <font>
      <vertAlign val="superscript"/>
      <sz val="11"/>
      <name val="ＭＳ Ｐゴシック"/>
      <family val="3"/>
    </font>
  </fonts>
  <fills count="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/>
      <protection/>
    </xf>
  </cellStyleXfs>
  <cellXfs count="217">
    <xf numFmtId="0" fontId="0" fillId="0" borderId="0" xfId="0" applyAlignment="1">
      <alignment/>
    </xf>
    <xf numFmtId="0" fontId="6" fillId="0" borderId="0" xfId="20" applyAlignment="1">
      <alignment vertical="center"/>
      <protection/>
    </xf>
    <xf numFmtId="0" fontId="6" fillId="0" borderId="0" xfId="20" applyBorder="1" applyAlignment="1" quotePrefix="1">
      <alignment horizontal="left" vertical="center"/>
      <protection/>
    </xf>
    <xf numFmtId="0" fontId="6" fillId="0" borderId="0" xfId="20" applyBorder="1" applyAlignment="1">
      <alignment vertical="center"/>
      <protection/>
    </xf>
    <xf numFmtId="0" fontId="6" fillId="0" borderId="1" xfId="20" applyBorder="1" applyAlignment="1">
      <alignment vertical="center"/>
      <protection/>
    </xf>
    <xf numFmtId="0" fontId="6" fillId="0" borderId="2" xfId="20" applyBorder="1" applyAlignment="1">
      <alignment vertical="center"/>
      <protection/>
    </xf>
    <xf numFmtId="0" fontId="6" fillId="0" borderId="0" xfId="20" applyBorder="1" applyAlignment="1">
      <alignment horizontal="left" vertical="center"/>
      <protection/>
    </xf>
    <xf numFmtId="0" fontId="6" fillId="0" borderId="0" xfId="20" applyBorder="1" applyAlignment="1">
      <alignment horizontal="center" vertical="center"/>
      <protection/>
    </xf>
    <xf numFmtId="0" fontId="6" fillId="0" borderId="0" xfId="20" applyBorder="1" applyAlignment="1" quotePrefix="1">
      <alignment horizontal="center" vertical="center"/>
      <protection/>
    </xf>
    <xf numFmtId="0" fontId="6" fillId="0" borderId="0" xfId="20" applyFont="1" applyBorder="1" applyAlignment="1">
      <alignment vertical="center"/>
      <protection/>
    </xf>
    <xf numFmtId="0" fontId="6" fillId="0" borderId="0" xfId="20" applyBorder="1" applyAlignment="1">
      <alignment horizontal="centerContinuous" vertical="center"/>
      <protection/>
    </xf>
    <xf numFmtId="0" fontId="6" fillId="0" borderId="3" xfId="20" applyBorder="1" applyAlignment="1">
      <alignment horizontal="center" vertical="center"/>
      <protection/>
    </xf>
    <xf numFmtId="0" fontId="6" fillId="0" borderId="4" xfId="20" applyBorder="1" applyAlignment="1">
      <alignment horizontal="center" vertical="center"/>
      <protection/>
    </xf>
    <xf numFmtId="0" fontId="6" fillId="0" borderId="4" xfId="20" applyBorder="1" applyAlignment="1">
      <alignment vertical="center"/>
      <protection/>
    </xf>
    <xf numFmtId="0" fontId="6" fillId="0" borderId="5" xfId="20" applyBorder="1" applyAlignment="1">
      <alignment vertical="center"/>
      <protection/>
    </xf>
    <xf numFmtId="0" fontId="6" fillId="0" borderId="4" xfId="20" applyBorder="1" applyAlignment="1">
      <alignment horizontal="centerContinuous" vertical="center"/>
      <protection/>
    </xf>
    <xf numFmtId="0" fontId="6" fillId="0" borderId="2" xfId="20" applyBorder="1" applyAlignment="1">
      <alignment horizontal="centerContinuous" vertical="center"/>
      <protection/>
    </xf>
    <xf numFmtId="0" fontId="6" fillId="0" borderId="6" xfId="20" applyBorder="1" applyAlignment="1">
      <alignment vertical="center"/>
      <protection/>
    </xf>
    <xf numFmtId="0" fontId="6" fillId="0" borderId="0" xfId="20" applyFont="1" applyBorder="1" applyAlignment="1">
      <alignment horizontal="left" vertical="center"/>
      <protection/>
    </xf>
    <xf numFmtId="0" fontId="6" fillId="0" borderId="0" xfId="20" applyFont="1" applyAlignment="1">
      <alignment vertical="center"/>
      <protection/>
    </xf>
    <xf numFmtId="0" fontId="10" fillId="0" borderId="0" xfId="21" applyFont="1" applyBorder="1" applyAlignment="1">
      <alignment horizontal="center" vertical="center"/>
      <protection/>
    </xf>
    <xf numFmtId="0" fontId="13" fillId="0" borderId="0" xfId="21" applyFont="1" applyBorder="1" applyAlignment="1">
      <alignment horizontal="center" vertical="center"/>
      <protection/>
    </xf>
    <xf numFmtId="0" fontId="0" fillId="0" borderId="0" xfId="2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 quotePrefix="1">
      <alignment vertical="center"/>
      <protection/>
    </xf>
    <xf numFmtId="0" fontId="0" fillId="0" borderId="0" xfId="21" applyBorder="1" applyAlignment="1">
      <alignment vertical="center"/>
      <protection/>
    </xf>
    <xf numFmtId="0" fontId="4" fillId="0" borderId="0" xfId="21" applyFont="1" applyAlignment="1">
      <alignment vertical="center"/>
      <protection/>
    </xf>
    <xf numFmtId="0" fontId="0" fillId="0" borderId="0" xfId="21" applyAlignment="1">
      <alignment vertical="center"/>
      <protection/>
    </xf>
    <xf numFmtId="0" fontId="1" fillId="0" borderId="0" xfId="21" applyFont="1" applyBorder="1" applyAlignment="1">
      <alignment horizontal="left" vertical="center"/>
      <protection/>
    </xf>
    <xf numFmtId="0" fontId="6" fillId="0" borderId="0" xfId="20" applyAlignment="1">
      <alignment vertical="center" shrinkToFit="1"/>
      <protection/>
    </xf>
    <xf numFmtId="0" fontId="6" fillId="0" borderId="5" xfId="20" applyBorder="1" applyAlignment="1">
      <alignment horizontal="center" vertical="center"/>
      <protection/>
    </xf>
    <xf numFmtId="0" fontId="6" fillId="0" borderId="4" xfId="20" applyBorder="1" applyAlignment="1">
      <alignment horizontal="left" vertical="center"/>
      <protection/>
    </xf>
    <xf numFmtId="0" fontId="6" fillId="0" borderId="0" xfId="20" applyAlignment="1">
      <alignment horizontal="left" vertical="center"/>
      <protection/>
    </xf>
    <xf numFmtId="2" fontId="6" fillId="0" borderId="0" xfId="20" applyNumberFormat="1" applyBorder="1" applyAlignment="1">
      <alignment horizontal="center" vertical="center" shrinkToFit="1"/>
      <protection/>
    </xf>
    <xf numFmtId="0" fontId="6" fillId="0" borderId="7" xfId="20" applyFont="1" applyBorder="1" applyAlignment="1">
      <alignment horizontal="center" vertical="center"/>
      <protection/>
    </xf>
    <xf numFmtId="0" fontId="0" fillId="0" borderId="8" xfId="21" applyFont="1" applyBorder="1" applyAlignment="1">
      <alignment horizontal="center" vertical="center" shrinkToFit="1"/>
      <protection/>
    </xf>
    <xf numFmtId="0" fontId="6" fillId="0" borderId="9" xfId="20" applyFont="1" applyBorder="1" applyAlignment="1">
      <alignment horizontal="center" vertical="center"/>
      <protection/>
    </xf>
    <xf numFmtId="0" fontId="6" fillId="0" borderId="10" xfId="20" applyFont="1" applyBorder="1" applyAlignment="1">
      <alignment horizontal="center" vertical="center"/>
      <protection/>
    </xf>
    <xf numFmtId="0" fontId="6" fillId="0" borderId="7" xfId="20" applyFont="1" applyBorder="1" applyAlignment="1">
      <alignment horizontal="center" vertical="center" shrinkToFit="1"/>
      <protection/>
    </xf>
    <xf numFmtId="0" fontId="6" fillId="0" borderId="11" xfId="20" applyFont="1" applyBorder="1" applyAlignment="1">
      <alignment horizontal="center" vertical="center" shrinkToFit="1"/>
      <protection/>
    </xf>
    <xf numFmtId="2" fontId="9" fillId="0" borderId="0" xfId="20" applyNumberFormat="1" applyFont="1" applyBorder="1" applyAlignment="1">
      <alignment horizontal="right" vertical="center" shrinkToFit="1"/>
      <protection/>
    </xf>
    <xf numFmtId="1" fontId="7" fillId="0" borderId="0" xfId="20" applyNumberFormat="1" applyFont="1" applyBorder="1" applyAlignment="1">
      <alignment horizontal="left" vertical="center" shrinkToFit="1"/>
      <protection/>
    </xf>
    <xf numFmtId="0" fontId="12" fillId="0" borderId="0" xfId="20" applyFont="1" applyBorder="1" applyAlignment="1">
      <alignment horizontal="left" vertical="center"/>
      <protection/>
    </xf>
    <xf numFmtId="0" fontId="6" fillId="0" borderId="0" xfId="20" applyFont="1" applyAlignment="1" quotePrefix="1">
      <alignment vertical="center"/>
      <protection/>
    </xf>
    <xf numFmtId="0" fontId="6" fillId="0" borderId="12" xfId="20" applyBorder="1" applyAlignment="1">
      <alignment horizontal="centerContinuous" vertical="center"/>
      <protection/>
    </xf>
    <xf numFmtId="2" fontId="9" fillId="0" borderId="4" xfId="20" applyNumberFormat="1" applyFont="1" applyBorder="1" applyAlignment="1">
      <alignment horizontal="right" vertical="center" shrinkToFit="1"/>
      <protection/>
    </xf>
    <xf numFmtId="1" fontId="7" fillId="0" borderId="5" xfId="20" applyNumberFormat="1" applyFont="1" applyBorder="1" applyAlignment="1">
      <alignment horizontal="left" vertical="center" shrinkToFit="1"/>
      <protection/>
    </xf>
    <xf numFmtId="183" fontId="9" fillId="0" borderId="13" xfId="20" applyNumberFormat="1" applyFont="1" applyBorder="1" applyAlignment="1">
      <alignment horizontal="right" vertical="center" shrinkToFit="1"/>
      <protection/>
    </xf>
    <xf numFmtId="2" fontId="6" fillId="0" borderId="8" xfId="20" applyNumberFormat="1" applyFont="1" applyBorder="1" applyAlignment="1">
      <alignment horizontal="right" vertical="center" shrinkToFit="1"/>
      <protection/>
    </xf>
    <xf numFmtId="0" fontId="6" fillId="0" borderId="14" xfId="20" applyBorder="1" applyAlignment="1">
      <alignment horizontal="center" vertical="center"/>
      <protection/>
    </xf>
    <xf numFmtId="0" fontId="24" fillId="0" borderId="15" xfId="20" applyFont="1" applyBorder="1" applyAlignment="1">
      <alignment horizontal="center" vertical="center"/>
      <protection/>
    </xf>
    <xf numFmtId="0" fontId="6" fillId="0" borderId="16" xfId="20" applyBorder="1" applyAlignment="1">
      <alignment horizontal="center" vertical="center"/>
      <protection/>
    </xf>
    <xf numFmtId="0" fontId="6" fillId="0" borderId="17" xfId="20" applyBorder="1" applyAlignment="1">
      <alignment horizontal="center" vertical="center"/>
      <protection/>
    </xf>
    <xf numFmtId="0" fontId="6" fillId="0" borderId="0" xfId="20" applyBorder="1" applyAlignment="1">
      <alignment horizontal="center" vertical="center" shrinkToFit="1"/>
      <protection/>
    </xf>
    <xf numFmtId="183" fontId="6" fillId="0" borderId="18" xfId="20" applyNumberFormat="1" applyBorder="1" applyAlignment="1">
      <alignment horizontal="right" vertical="center" shrinkToFit="1"/>
      <protection/>
    </xf>
    <xf numFmtId="183" fontId="6" fillId="0" borderId="19" xfId="20" applyNumberFormat="1" applyBorder="1" applyAlignment="1">
      <alignment horizontal="right" vertical="center" shrinkToFit="1"/>
      <protection/>
    </xf>
    <xf numFmtId="183" fontId="6" fillId="0" borderId="20" xfId="20" applyNumberFormat="1" applyBorder="1" applyAlignment="1">
      <alignment horizontal="right" vertical="center" shrinkToFit="1"/>
      <protection/>
    </xf>
    <xf numFmtId="0" fontId="7" fillId="0" borderId="21" xfId="20" applyFont="1" applyBorder="1" applyAlignment="1">
      <alignment horizontal="right" vertical="center" shrinkToFit="1"/>
      <protection/>
    </xf>
    <xf numFmtId="1" fontId="7" fillId="0" borderId="22" xfId="20" applyNumberFormat="1" applyFont="1" applyBorder="1" applyAlignment="1">
      <alignment horizontal="left" vertical="center" shrinkToFit="1"/>
      <protection/>
    </xf>
    <xf numFmtId="0" fontId="7" fillId="0" borderId="6" xfId="20" applyFont="1" applyBorder="1" applyAlignment="1">
      <alignment horizontal="right" vertical="center" shrinkToFit="1"/>
      <protection/>
    </xf>
    <xf numFmtId="1" fontId="7" fillId="0" borderId="23" xfId="20" applyNumberFormat="1" applyFont="1" applyBorder="1" applyAlignment="1">
      <alignment horizontal="left" vertical="center" shrinkToFit="1"/>
      <protection/>
    </xf>
    <xf numFmtId="0" fontId="6" fillId="0" borderId="0" xfId="20" applyBorder="1" applyAlignment="1">
      <alignment vertical="center" shrinkToFit="1"/>
      <protection/>
    </xf>
    <xf numFmtId="2" fontId="6" fillId="0" borderId="8" xfId="20" applyNumberFormat="1" applyBorder="1" applyAlignment="1">
      <alignment horizontal="right" vertical="center" shrinkToFit="1"/>
      <protection/>
    </xf>
    <xf numFmtId="0" fontId="6" fillId="0" borderId="13" xfId="20" applyFont="1" applyBorder="1" applyAlignment="1">
      <alignment horizontal="center" vertical="center" shrinkToFit="1"/>
      <protection/>
    </xf>
    <xf numFmtId="0" fontId="6" fillId="0" borderId="18" xfId="20" applyFont="1" applyBorder="1" applyAlignment="1">
      <alignment horizontal="center" vertical="center" shrinkToFit="1"/>
      <protection/>
    </xf>
    <xf numFmtId="0" fontId="8" fillId="0" borderId="5" xfId="20" applyFont="1" applyBorder="1" applyAlignment="1">
      <alignment horizontal="center" vertical="center" shrinkToFit="1"/>
      <protection/>
    </xf>
    <xf numFmtId="0" fontId="6" fillId="0" borderId="24" xfId="20" applyFont="1" applyBorder="1" applyAlignment="1">
      <alignment horizontal="center" vertical="center" shrinkToFit="1"/>
      <protection/>
    </xf>
    <xf numFmtId="0" fontId="8" fillId="0" borderId="6" xfId="20" applyFont="1" applyBorder="1" applyAlignment="1">
      <alignment horizontal="center" vertical="center" shrinkToFit="1"/>
      <protection/>
    </xf>
    <xf numFmtId="0" fontId="6" fillId="0" borderId="0" xfId="20" applyFont="1" applyBorder="1" applyAlignment="1">
      <alignment horizontal="center" vertical="center" shrinkToFit="1"/>
      <protection/>
    </xf>
    <xf numFmtId="0" fontId="6" fillId="0" borderId="12" xfId="20" applyFont="1" applyBorder="1" applyAlignment="1">
      <alignment horizontal="center" vertical="center" shrinkToFit="1"/>
      <protection/>
    </xf>
    <xf numFmtId="0" fontId="6" fillId="0" borderId="25" xfId="20" applyFont="1" applyBorder="1" applyAlignment="1">
      <alignment horizontal="center" vertical="center" shrinkToFit="1"/>
      <protection/>
    </xf>
    <xf numFmtId="0" fontId="6" fillId="0" borderId="20" xfId="20" applyBorder="1" applyAlignment="1">
      <alignment horizontal="center" vertical="center" shrinkToFit="1"/>
      <protection/>
    </xf>
    <xf numFmtId="2" fontId="9" fillId="0" borderId="4" xfId="20" applyNumberFormat="1" applyFont="1" applyBorder="1" applyAlignment="1">
      <alignment horizontal="center" vertical="center" shrinkToFit="1"/>
      <protection/>
    </xf>
    <xf numFmtId="2" fontId="9" fillId="0" borderId="26" xfId="20" applyNumberFormat="1" applyFont="1" applyBorder="1" applyAlignment="1">
      <alignment horizontal="center" vertical="center" shrinkToFit="1"/>
      <protection/>
    </xf>
    <xf numFmtId="2" fontId="9" fillId="0" borderId="6" xfId="20" applyNumberFormat="1" applyFont="1" applyBorder="1" applyAlignment="1">
      <alignment horizontal="center" vertical="center" shrinkToFit="1"/>
      <protection/>
    </xf>
    <xf numFmtId="2" fontId="9" fillId="0" borderId="23" xfId="20" applyNumberFormat="1" applyFont="1" applyBorder="1" applyAlignment="1">
      <alignment horizontal="center" vertical="center" shrinkToFit="1"/>
      <protection/>
    </xf>
    <xf numFmtId="2" fontId="9" fillId="0" borderId="5" xfId="20" applyNumberFormat="1" applyFont="1" applyBorder="1" applyAlignment="1">
      <alignment horizontal="center" vertical="center" shrinkToFit="1"/>
      <protection/>
    </xf>
    <xf numFmtId="182" fontId="6" fillId="0" borderId="27" xfId="20" applyNumberFormat="1" applyBorder="1" applyAlignment="1">
      <alignment horizontal="right" vertical="center" shrinkToFit="1"/>
      <protection/>
    </xf>
    <xf numFmtId="182" fontId="6" fillId="0" borderId="8" xfId="20" applyNumberFormat="1" applyBorder="1" applyAlignment="1">
      <alignment horizontal="right" vertical="center" shrinkToFit="1"/>
      <protection/>
    </xf>
    <xf numFmtId="0" fontId="6" fillId="0" borderId="21" xfId="20" applyFont="1" applyBorder="1" applyAlignment="1">
      <alignment horizontal="center" vertical="center" shrinkToFit="1"/>
      <protection/>
    </xf>
    <xf numFmtId="0" fontId="6" fillId="0" borderId="28" xfId="20" applyFont="1" applyBorder="1" applyAlignment="1">
      <alignment horizontal="center" vertical="center" shrinkToFit="1"/>
      <protection/>
    </xf>
    <xf numFmtId="0" fontId="6" fillId="0" borderId="29" xfId="20" applyFont="1" applyBorder="1" applyAlignment="1">
      <alignment horizontal="center" vertical="center" shrinkToFit="1"/>
      <protection/>
    </xf>
    <xf numFmtId="0" fontId="6" fillId="0" borderId="30" xfId="20" applyFont="1" applyBorder="1" applyAlignment="1">
      <alignment horizontal="center" vertical="center" shrinkToFit="1"/>
      <protection/>
    </xf>
    <xf numFmtId="0" fontId="6" fillId="0" borderId="31" xfId="20" applyFont="1" applyBorder="1" applyAlignment="1">
      <alignment horizontal="center" vertical="center" shrinkToFit="1"/>
      <protection/>
    </xf>
    <xf numFmtId="0" fontId="6" fillId="0" borderId="32" xfId="20" applyFont="1" applyBorder="1" applyAlignment="1">
      <alignment horizontal="center" vertical="center" shrinkToFit="1"/>
      <protection/>
    </xf>
    <xf numFmtId="182" fontId="9" fillId="0" borderId="33" xfId="20" applyNumberFormat="1" applyFont="1" applyBorder="1" applyAlignment="1">
      <alignment horizontal="right" vertical="center" shrinkToFit="1"/>
      <protection/>
    </xf>
    <xf numFmtId="182" fontId="9" fillId="0" borderId="19" xfId="20" applyNumberFormat="1" applyFont="1" applyBorder="1" applyAlignment="1">
      <alignment horizontal="right" vertical="center" shrinkToFit="1"/>
      <protection/>
    </xf>
    <xf numFmtId="182" fontId="9" fillId="0" borderId="20" xfId="20" applyNumberFormat="1" applyFont="1" applyBorder="1" applyAlignment="1">
      <alignment horizontal="right" vertical="center" shrinkToFit="1"/>
      <protection/>
    </xf>
    <xf numFmtId="0" fontId="6" fillId="0" borderId="27" xfId="20" applyFont="1" applyBorder="1" applyAlignment="1">
      <alignment horizontal="center" vertical="center" shrinkToFit="1"/>
      <protection/>
    </xf>
    <xf numFmtId="0" fontId="11" fillId="2" borderId="28" xfId="20" applyFont="1" applyFill="1" applyBorder="1" applyAlignment="1">
      <alignment horizontal="center" vertical="center" shrinkToFit="1"/>
      <protection/>
    </xf>
    <xf numFmtId="0" fontId="11" fillId="2" borderId="29" xfId="20" applyFont="1" applyFill="1" applyBorder="1" applyAlignment="1">
      <alignment horizontal="center" vertical="center" shrinkToFit="1"/>
      <protection/>
    </xf>
    <xf numFmtId="183" fontId="9" fillId="0" borderId="34" xfId="20" applyNumberFormat="1" applyFont="1" applyBorder="1" applyAlignment="1">
      <alignment horizontal="right" vertical="center" shrinkToFit="1"/>
      <protection/>
    </xf>
    <xf numFmtId="183" fontId="9" fillId="0" borderId="35" xfId="20" applyNumberFormat="1" applyFont="1" applyBorder="1" applyAlignment="1">
      <alignment horizontal="right" vertical="center" shrinkToFit="1"/>
      <protection/>
    </xf>
    <xf numFmtId="182" fontId="6" fillId="3" borderId="36" xfId="20" applyNumberFormat="1" applyFill="1" applyBorder="1" applyAlignment="1">
      <alignment horizontal="right" vertical="center" shrinkToFit="1"/>
      <protection/>
    </xf>
    <xf numFmtId="182" fontId="6" fillId="0" borderId="34" xfId="20" applyNumberFormat="1" applyBorder="1" applyAlignment="1">
      <alignment horizontal="right" vertical="center" shrinkToFit="1"/>
      <protection/>
    </xf>
    <xf numFmtId="182" fontId="6" fillId="0" borderId="37" xfId="20" applyNumberFormat="1" applyBorder="1" applyAlignment="1">
      <alignment horizontal="right" vertical="center" shrinkToFit="1"/>
      <protection/>
    </xf>
    <xf numFmtId="182" fontId="6" fillId="0" borderId="30" xfId="20" applyNumberFormat="1" applyBorder="1" applyAlignment="1">
      <alignment horizontal="right" vertical="center" shrinkToFit="1"/>
      <protection/>
    </xf>
    <xf numFmtId="182" fontId="6" fillId="0" borderId="32" xfId="20" applyNumberFormat="1" applyBorder="1" applyAlignment="1">
      <alignment horizontal="right" vertical="center" shrinkToFit="1"/>
      <protection/>
    </xf>
    <xf numFmtId="182" fontId="6" fillId="0" borderId="21" xfId="20" applyNumberFormat="1" applyBorder="1" applyAlignment="1">
      <alignment horizontal="right" vertical="center" shrinkToFit="1"/>
      <protection/>
    </xf>
    <xf numFmtId="182" fontId="6" fillId="0" borderId="29" xfId="20" applyNumberFormat="1" applyBorder="1" applyAlignment="1">
      <alignment horizontal="right" vertical="center" shrinkToFit="1"/>
      <protection/>
    </xf>
    <xf numFmtId="182" fontId="6" fillId="0" borderId="21" xfId="20" applyNumberFormat="1" applyFont="1" applyBorder="1" applyAlignment="1">
      <alignment horizontal="right" vertical="center" shrinkToFit="1"/>
      <protection/>
    </xf>
    <xf numFmtId="182" fontId="6" fillId="3" borderId="28" xfId="20" applyNumberFormat="1" applyFill="1" applyBorder="1" applyAlignment="1">
      <alignment horizontal="right" vertical="center" shrinkToFit="1"/>
      <protection/>
    </xf>
    <xf numFmtId="182" fontId="6" fillId="3" borderId="38" xfId="20" applyNumberFormat="1" applyFill="1" applyBorder="1" applyAlignment="1">
      <alignment horizontal="right" vertical="center" shrinkToFit="1"/>
      <protection/>
    </xf>
    <xf numFmtId="182" fontId="6" fillId="3" borderId="39" xfId="20" applyNumberFormat="1" applyFill="1" applyBorder="1" applyAlignment="1">
      <alignment horizontal="right" vertical="center" shrinkToFit="1"/>
      <protection/>
    </xf>
    <xf numFmtId="180" fontId="6" fillId="0" borderId="34" xfId="20" applyNumberFormat="1" applyFont="1" applyBorder="1" applyAlignment="1">
      <alignment horizontal="center" vertical="center"/>
      <protection/>
    </xf>
    <xf numFmtId="180" fontId="6" fillId="0" borderId="39" xfId="20" applyNumberFormat="1" applyFont="1" applyBorder="1" applyAlignment="1">
      <alignment horizontal="center" vertical="center"/>
      <protection/>
    </xf>
    <xf numFmtId="0" fontId="6" fillId="0" borderId="30" xfId="20" applyFont="1" applyBorder="1" applyAlignment="1">
      <alignment horizontal="center" vertical="center"/>
      <protection/>
    </xf>
    <xf numFmtId="0" fontId="6" fillId="0" borderId="40" xfId="20" applyFont="1" applyBorder="1" applyAlignment="1">
      <alignment horizontal="center" vertical="center"/>
      <protection/>
    </xf>
    <xf numFmtId="182" fontId="6" fillId="3" borderId="21" xfId="20" applyNumberFormat="1" applyFill="1" applyBorder="1" applyAlignment="1">
      <alignment horizontal="right" vertical="center" shrinkToFit="1"/>
      <protection/>
    </xf>
    <xf numFmtId="182" fontId="6" fillId="3" borderId="22" xfId="20" applyNumberFormat="1" applyFill="1" applyBorder="1" applyAlignment="1">
      <alignment horizontal="right" vertical="center" shrinkToFit="1"/>
      <protection/>
    </xf>
    <xf numFmtId="182" fontId="6" fillId="3" borderId="34" xfId="20" applyNumberFormat="1" applyFill="1" applyBorder="1" applyAlignment="1">
      <alignment horizontal="right" vertical="center" shrinkToFit="1"/>
      <protection/>
    </xf>
    <xf numFmtId="182" fontId="6" fillId="3" borderId="35" xfId="20" applyNumberFormat="1" applyFill="1" applyBorder="1" applyAlignment="1">
      <alignment horizontal="right" vertical="center" shrinkToFit="1"/>
      <protection/>
    </xf>
    <xf numFmtId="180" fontId="6" fillId="0" borderId="21" xfId="20" applyNumberFormat="1" applyFont="1" applyBorder="1" applyAlignment="1">
      <alignment horizontal="center" vertical="center"/>
      <protection/>
    </xf>
    <xf numFmtId="180" fontId="6" fillId="0" borderId="28" xfId="20" applyNumberFormat="1" applyFont="1" applyBorder="1" applyAlignment="1">
      <alignment horizontal="center" vertical="center"/>
      <protection/>
    </xf>
    <xf numFmtId="0" fontId="6" fillId="0" borderId="27" xfId="20" applyFont="1" applyBorder="1" applyAlignment="1">
      <alignment horizontal="center" vertical="center"/>
      <protection/>
    </xf>
    <xf numFmtId="0" fontId="6" fillId="0" borderId="32" xfId="20" applyFont="1" applyBorder="1" applyAlignment="1">
      <alignment horizontal="center" vertical="center"/>
      <protection/>
    </xf>
    <xf numFmtId="0" fontId="6" fillId="0" borderId="31" xfId="20" applyFont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center" vertical="center"/>
      <protection/>
    </xf>
    <xf numFmtId="0" fontId="21" fillId="4" borderId="0" xfId="20" applyFont="1" applyFill="1" applyBorder="1" applyAlignment="1">
      <alignment horizontal="left" vertical="center"/>
      <protection/>
    </xf>
    <xf numFmtId="0" fontId="10" fillId="0" borderId="30" xfId="21" applyFont="1" applyBorder="1" applyAlignment="1">
      <alignment horizontal="center" vertical="center"/>
      <protection/>
    </xf>
    <xf numFmtId="0" fontId="10" fillId="0" borderId="31" xfId="21" applyFont="1" applyBorder="1" applyAlignment="1">
      <alignment horizontal="center" vertical="center"/>
      <protection/>
    </xf>
    <xf numFmtId="0" fontId="10" fillId="0" borderId="32" xfId="21" applyFont="1" applyBorder="1" applyAlignment="1">
      <alignment horizontal="center" vertical="center"/>
      <protection/>
    </xf>
    <xf numFmtId="0" fontId="14" fillId="4" borderId="30" xfId="21" applyFont="1" applyFill="1" applyBorder="1" applyAlignment="1">
      <alignment horizontal="center" vertical="center" shrinkToFit="1"/>
      <protection/>
    </xf>
    <xf numFmtId="0" fontId="14" fillId="4" borderId="31" xfId="21" applyFont="1" applyFill="1" applyBorder="1" applyAlignment="1">
      <alignment horizontal="center" vertical="center" shrinkToFit="1"/>
      <protection/>
    </xf>
    <xf numFmtId="0" fontId="14" fillId="4" borderId="32" xfId="21" applyFont="1" applyFill="1" applyBorder="1" applyAlignment="1">
      <alignment horizontal="center" vertical="center" shrinkToFit="1"/>
      <protection/>
    </xf>
    <xf numFmtId="0" fontId="6" fillId="0" borderId="41" xfId="20" applyFont="1" applyBorder="1" applyAlignment="1" quotePrefix="1">
      <alignment horizontal="center" vertical="center"/>
      <protection/>
    </xf>
    <xf numFmtId="0" fontId="6" fillId="0" borderId="24" xfId="20" applyFont="1" applyBorder="1" applyAlignment="1" quotePrefix="1">
      <alignment horizontal="center" vertical="center"/>
      <protection/>
    </xf>
    <xf numFmtId="182" fontId="9" fillId="0" borderId="39" xfId="20" applyNumberFormat="1" applyFont="1" applyBorder="1" applyAlignment="1">
      <alignment horizontal="right" vertical="center" shrinkToFit="1"/>
      <protection/>
    </xf>
    <xf numFmtId="180" fontId="9" fillId="0" borderId="38" xfId="20" applyNumberFormat="1" applyFont="1" applyBorder="1" applyAlignment="1">
      <alignment horizontal="center" vertical="center" shrinkToFit="1"/>
      <protection/>
    </xf>
    <xf numFmtId="182" fontId="9" fillId="0" borderId="38" xfId="20" applyNumberFormat="1" applyFont="1" applyBorder="1" applyAlignment="1">
      <alignment horizontal="right" vertical="center" shrinkToFit="1"/>
      <protection/>
    </xf>
    <xf numFmtId="182" fontId="9" fillId="0" borderId="28" xfId="20" applyNumberFormat="1" applyFont="1" applyBorder="1" applyAlignment="1">
      <alignment horizontal="right" vertical="center" shrinkToFit="1"/>
      <protection/>
    </xf>
    <xf numFmtId="0" fontId="18" fillId="5" borderId="31" xfId="21" applyFont="1" applyFill="1" applyBorder="1" applyAlignment="1">
      <alignment horizontal="center" vertical="center" shrinkToFit="1"/>
      <protection/>
    </xf>
    <xf numFmtId="0" fontId="19" fillId="5" borderId="31" xfId="21" applyFont="1" applyFill="1" applyBorder="1" applyAlignment="1">
      <alignment horizontal="center" vertical="center" shrinkToFit="1"/>
      <protection/>
    </xf>
    <xf numFmtId="0" fontId="19" fillId="5" borderId="32" xfId="21" applyFont="1" applyFill="1" applyBorder="1" applyAlignment="1">
      <alignment horizontal="center" vertical="center" shrinkToFit="1"/>
      <protection/>
    </xf>
    <xf numFmtId="183" fontId="9" fillId="0" borderId="39" xfId="20" applyNumberFormat="1" applyFont="1" applyBorder="1" applyAlignment="1">
      <alignment horizontal="right" vertical="center" shrinkToFit="1"/>
      <protection/>
    </xf>
    <xf numFmtId="183" fontId="9" fillId="0" borderId="37" xfId="20" applyNumberFormat="1" applyFont="1" applyBorder="1" applyAlignment="1">
      <alignment horizontal="right" vertical="center" shrinkToFit="1"/>
      <protection/>
    </xf>
    <xf numFmtId="0" fontId="6" fillId="0" borderId="39" xfId="20" applyFont="1" applyBorder="1" applyAlignment="1">
      <alignment horizontal="center" vertical="center" shrinkToFit="1"/>
      <protection/>
    </xf>
    <xf numFmtId="180" fontId="9" fillId="0" borderId="36" xfId="20" applyNumberFormat="1" applyFont="1" applyBorder="1" applyAlignment="1">
      <alignment horizontal="center" vertical="center" shrinkToFit="1"/>
      <protection/>
    </xf>
    <xf numFmtId="182" fontId="9" fillId="0" borderId="36" xfId="20" applyNumberFormat="1" applyFont="1" applyBorder="1" applyAlignment="1">
      <alignment horizontal="right" vertical="center" shrinkToFit="1"/>
      <protection/>
    </xf>
    <xf numFmtId="180" fontId="6" fillId="0" borderId="13" xfId="20" applyNumberFormat="1" applyFont="1" applyBorder="1" applyAlignment="1">
      <alignment horizontal="center" vertical="center"/>
      <protection/>
    </xf>
    <xf numFmtId="180" fontId="6" fillId="0" borderId="19" xfId="20" applyNumberFormat="1" applyFont="1" applyBorder="1" applyAlignment="1">
      <alignment horizontal="center" vertical="center"/>
      <protection/>
    </xf>
    <xf numFmtId="0" fontId="6" fillId="0" borderId="19" xfId="20" applyFont="1" applyBorder="1" applyAlignment="1">
      <alignment horizontal="center" vertical="center" shrinkToFit="1"/>
      <protection/>
    </xf>
    <xf numFmtId="180" fontId="9" fillId="0" borderId="33" xfId="20" applyNumberFormat="1" applyFont="1" applyBorder="1" applyAlignment="1">
      <alignment horizontal="center" vertical="center" shrinkToFit="1"/>
      <protection/>
    </xf>
    <xf numFmtId="0" fontId="9" fillId="0" borderId="30" xfId="20" applyFont="1" applyBorder="1" applyAlignment="1">
      <alignment horizontal="center" vertical="center" shrinkToFit="1"/>
      <protection/>
    </xf>
    <xf numFmtId="0" fontId="9" fillId="0" borderId="40" xfId="20" applyFont="1" applyBorder="1" applyAlignment="1">
      <alignment horizontal="center" vertical="center" shrinkToFit="1"/>
      <protection/>
    </xf>
    <xf numFmtId="0" fontId="9" fillId="0" borderId="31" xfId="20" applyFont="1" applyBorder="1" applyAlignment="1">
      <alignment horizontal="center" vertical="center" shrinkToFit="1"/>
      <protection/>
    </xf>
    <xf numFmtId="0" fontId="9" fillId="0" borderId="32" xfId="20" applyFont="1" applyBorder="1" applyAlignment="1">
      <alignment horizontal="center" vertical="center" shrinkToFit="1"/>
      <protection/>
    </xf>
    <xf numFmtId="183" fontId="9" fillId="0" borderId="21" xfId="20" applyNumberFormat="1" applyFont="1" applyBorder="1" applyAlignment="1">
      <alignment horizontal="right" vertical="center" shrinkToFit="1"/>
      <protection/>
    </xf>
    <xf numFmtId="183" fontId="9" fillId="0" borderId="22" xfId="20" applyNumberFormat="1" applyFont="1" applyBorder="1" applyAlignment="1">
      <alignment horizontal="right" vertical="center" shrinkToFit="1"/>
      <protection/>
    </xf>
    <xf numFmtId="183" fontId="9" fillId="0" borderId="28" xfId="20" applyNumberFormat="1" applyFont="1" applyBorder="1" applyAlignment="1">
      <alignment horizontal="right" vertical="center" shrinkToFit="1"/>
      <protection/>
    </xf>
    <xf numFmtId="183" fontId="9" fillId="0" borderId="29" xfId="20" applyNumberFormat="1" applyFont="1" applyBorder="1" applyAlignment="1">
      <alignment horizontal="right" vertical="center" shrinkToFit="1"/>
      <protection/>
    </xf>
    <xf numFmtId="0" fontId="6" fillId="0" borderId="32" xfId="20" applyBorder="1" applyAlignment="1">
      <alignment horizontal="center" vertical="center" shrinkToFit="1"/>
      <protection/>
    </xf>
    <xf numFmtId="0" fontId="6" fillId="0" borderId="20" xfId="20" applyFont="1" applyBorder="1" applyAlignment="1">
      <alignment horizontal="center" vertical="center" shrinkToFit="1"/>
      <protection/>
    </xf>
    <xf numFmtId="181" fontId="9" fillId="0" borderId="28" xfId="20" applyNumberFormat="1" applyFont="1" applyBorder="1" applyAlignment="1">
      <alignment horizontal="right" vertical="center" shrinkToFit="1"/>
      <protection/>
    </xf>
    <xf numFmtId="181" fontId="9" fillId="0" borderId="29" xfId="20" applyNumberFormat="1" applyFont="1" applyBorder="1" applyAlignment="1">
      <alignment horizontal="right" vertical="center" shrinkToFit="1"/>
      <protection/>
    </xf>
    <xf numFmtId="181" fontId="9" fillId="0" borderId="4" xfId="20" applyNumberFormat="1" applyFont="1" applyBorder="1" applyAlignment="1">
      <alignment horizontal="right" vertical="center" shrinkToFit="1"/>
      <protection/>
    </xf>
    <xf numFmtId="181" fontId="9" fillId="0" borderId="5" xfId="20" applyNumberFormat="1" applyFont="1" applyBorder="1" applyAlignment="1">
      <alignment horizontal="right" vertical="center" shrinkToFit="1"/>
      <protection/>
    </xf>
    <xf numFmtId="0" fontId="22" fillId="0" borderId="30" xfId="21" applyFont="1" applyBorder="1" applyAlignment="1">
      <alignment horizontal="center" vertical="center" shrinkToFit="1"/>
      <protection/>
    </xf>
    <xf numFmtId="0" fontId="22" fillId="0" borderId="32" xfId="21" applyFont="1" applyBorder="1" applyAlignment="1">
      <alignment horizontal="center" vertical="center" shrinkToFit="1"/>
      <protection/>
    </xf>
    <xf numFmtId="182" fontId="6" fillId="0" borderId="42" xfId="20" applyNumberFormat="1" applyBorder="1" applyAlignment="1">
      <alignment horizontal="right" vertical="center" shrinkToFit="1"/>
      <protection/>
    </xf>
    <xf numFmtId="182" fontId="6" fillId="0" borderId="40" xfId="20" applyNumberFormat="1" applyBorder="1" applyAlignment="1">
      <alignment horizontal="right" vertical="center" shrinkToFit="1"/>
      <protection/>
    </xf>
    <xf numFmtId="0" fontId="6" fillId="0" borderId="31" xfId="20" applyBorder="1" applyAlignment="1">
      <alignment horizontal="center" vertical="center"/>
      <protection/>
    </xf>
    <xf numFmtId="182" fontId="6" fillId="0" borderId="30" xfId="20" applyNumberFormat="1" applyFont="1" applyBorder="1" applyAlignment="1">
      <alignment horizontal="right" vertical="center" shrinkToFit="1"/>
      <protection/>
    </xf>
    <xf numFmtId="182" fontId="6" fillId="0" borderId="31" xfId="20" applyNumberFormat="1" applyBorder="1" applyAlignment="1">
      <alignment horizontal="right" vertical="center" shrinkToFit="1"/>
      <protection/>
    </xf>
    <xf numFmtId="0" fontId="9" fillId="0" borderId="13" xfId="20" applyFont="1" applyBorder="1" applyAlignment="1">
      <alignment horizontal="center" vertical="center" shrinkToFit="1"/>
      <protection/>
    </xf>
    <xf numFmtId="0" fontId="9" fillId="0" borderId="20" xfId="20" applyFont="1" applyBorder="1" applyAlignment="1">
      <alignment horizontal="center" vertical="center" shrinkToFit="1"/>
      <protection/>
    </xf>
    <xf numFmtId="0" fontId="6" fillId="0" borderId="13" xfId="20" applyBorder="1" applyAlignment="1">
      <alignment horizontal="center" vertical="center" shrinkToFit="1"/>
      <protection/>
    </xf>
    <xf numFmtId="0" fontId="12" fillId="0" borderId="30" xfId="20" applyFont="1" applyBorder="1" applyAlignment="1">
      <alignment horizontal="center" vertical="center"/>
      <protection/>
    </xf>
    <xf numFmtId="0" fontId="12" fillId="0" borderId="31" xfId="20" applyFont="1" applyBorder="1" applyAlignment="1">
      <alignment horizontal="center" vertical="center"/>
      <protection/>
    </xf>
    <xf numFmtId="0" fontId="12" fillId="0" borderId="32" xfId="20" applyFont="1" applyBorder="1" applyAlignment="1">
      <alignment horizontal="center" vertical="center"/>
      <protection/>
    </xf>
    <xf numFmtId="0" fontId="9" fillId="0" borderId="21" xfId="20" applyFont="1" applyBorder="1" applyAlignment="1">
      <alignment horizontal="center" vertical="center" shrinkToFit="1"/>
      <protection/>
    </xf>
    <xf numFmtId="0" fontId="9" fillId="0" borderId="29" xfId="20" applyFont="1" applyBorder="1" applyAlignment="1">
      <alignment horizontal="center" vertical="center" shrinkToFit="1"/>
      <protection/>
    </xf>
    <xf numFmtId="0" fontId="9" fillId="0" borderId="34" xfId="20" applyFont="1" applyBorder="1" applyAlignment="1">
      <alignment horizontal="center" vertical="center" shrinkToFit="1"/>
      <protection/>
    </xf>
    <xf numFmtId="0" fontId="9" fillId="0" borderId="37" xfId="20" applyFont="1" applyBorder="1" applyAlignment="1">
      <alignment horizontal="center" vertical="center" shrinkToFit="1"/>
      <protection/>
    </xf>
    <xf numFmtId="182" fontId="6" fillId="0" borderId="2" xfId="20" applyNumberFormat="1" applyBorder="1" applyAlignment="1">
      <alignment horizontal="right" vertical="center" shrinkToFit="1"/>
      <protection/>
    </xf>
    <xf numFmtId="182" fontId="6" fillId="0" borderId="1" xfId="20" applyNumberFormat="1" applyBorder="1" applyAlignment="1">
      <alignment horizontal="right" vertical="center" shrinkToFit="1"/>
      <protection/>
    </xf>
    <xf numFmtId="182" fontId="6" fillId="0" borderId="32" xfId="20" applyNumberFormat="1" applyFont="1" applyBorder="1" applyAlignment="1">
      <alignment horizontal="right" vertical="center" shrinkToFit="1"/>
      <protection/>
    </xf>
    <xf numFmtId="182" fontId="6" fillId="0" borderId="43" xfId="20" applyNumberFormat="1" applyBorder="1" applyAlignment="1">
      <alignment horizontal="right" vertical="center" shrinkToFit="1"/>
      <protection/>
    </xf>
    <xf numFmtId="182" fontId="6" fillId="0" borderId="6" xfId="20" applyNumberFormat="1" applyBorder="1" applyAlignment="1">
      <alignment horizontal="right" vertical="center" shrinkToFit="1"/>
      <protection/>
    </xf>
    <xf numFmtId="182" fontId="6" fillId="0" borderId="5" xfId="20" applyNumberFormat="1" applyBorder="1" applyAlignment="1">
      <alignment horizontal="right" vertical="center" shrinkToFit="1"/>
      <protection/>
    </xf>
    <xf numFmtId="0" fontId="6" fillId="0" borderId="41" xfId="20" applyFont="1" applyBorder="1" applyAlignment="1">
      <alignment horizontal="center" vertical="center"/>
      <protection/>
    </xf>
    <xf numFmtId="0" fontId="6" fillId="0" borderId="4" xfId="20" applyFont="1" applyBorder="1" applyAlignment="1">
      <alignment horizontal="center" vertical="center"/>
      <protection/>
    </xf>
    <xf numFmtId="0" fontId="6" fillId="0" borderId="44" xfId="20" applyFont="1" applyBorder="1" applyAlignment="1">
      <alignment horizontal="center" vertical="center"/>
      <protection/>
    </xf>
    <xf numFmtId="0" fontId="6" fillId="0" borderId="11" xfId="20" applyBorder="1" applyAlignment="1">
      <alignment horizontal="center" vertical="center"/>
      <protection/>
    </xf>
    <xf numFmtId="182" fontId="6" fillId="0" borderId="45" xfId="20" applyNumberFormat="1" applyFont="1" applyBorder="1" applyAlignment="1">
      <alignment horizontal="right" vertical="center" shrinkToFit="1"/>
      <protection/>
    </xf>
    <xf numFmtId="183" fontId="9" fillId="0" borderId="4" xfId="20" applyNumberFormat="1" applyFont="1" applyBorder="1" applyAlignment="1">
      <alignment horizontal="right" vertical="center" shrinkToFit="1"/>
      <protection/>
    </xf>
    <xf numFmtId="183" fontId="9" fillId="0" borderId="5" xfId="20" applyNumberFormat="1" applyFont="1" applyBorder="1" applyAlignment="1">
      <alignment horizontal="right" vertical="center" shrinkToFit="1"/>
      <protection/>
    </xf>
    <xf numFmtId="183" fontId="9" fillId="0" borderId="6" xfId="20" applyNumberFormat="1" applyFont="1" applyBorder="1" applyAlignment="1">
      <alignment horizontal="right" vertical="center" shrinkToFit="1"/>
      <protection/>
    </xf>
    <xf numFmtId="183" fontId="9" fillId="0" borderId="23" xfId="20" applyNumberFormat="1" applyFont="1" applyBorder="1" applyAlignment="1">
      <alignment horizontal="right" vertical="center" shrinkToFit="1"/>
      <protection/>
    </xf>
    <xf numFmtId="0" fontId="6" fillId="0" borderId="4" xfId="20" applyFont="1" applyBorder="1" applyAlignment="1">
      <alignment horizontal="center" vertical="center" shrinkToFit="1"/>
      <protection/>
    </xf>
    <xf numFmtId="1" fontId="7" fillId="0" borderId="21" xfId="20" applyNumberFormat="1" applyFont="1" applyBorder="1" applyAlignment="1">
      <alignment horizontal="center" vertical="center" shrinkToFit="1"/>
      <protection/>
    </xf>
    <xf numFmtId="1" fontId="7" fillId="0" borderId="29" xfId="20" applyNumberFormat="1" applyFont="1" applyBorder="1" applyAlignment="1">
      <alignment horizontal="center" vertical="center" shrinkToFit="1"/>
      <protection/>
    </xf>
    <xf numFmtId="1" fontId="7" fillId="0" borderId="6" xfId="20" applyNumberFormat="1" applyFont="1" applyBorder="1" applyAlignment="1">
      <alignment horizontal="center" vertical="center" shrinkToFit="1"/>
      <protection/>
    </xf>
    <xf numFmtId="1" fontId="7" fillId="0" borderId="5" xfId="20" applyNumberFormat="1" applyFont="1" applyBorder="1" applyAlignment="1">
      <alignment horizontal="center" vertical="center" shrinkToFit="1"/>
      <protection/>
    </xf>
    <xf numFmtId="2" fontId="9" fillId="0" borderId="25" xfId="20" applyNumberFormat="1" applyFont="1" applyBorder="1" applyAlignment="1">
      <alignment horizontal="right" vertical="center" shrinkToFit="1"/>
      <protection/>
    </xf>
    <xf numFmtId="0" fontId="9" fillId="0" borderId="20" xfId="20" applyFont="1" applyBorder="1" applyAlignment="1">
      <alignment horizontal="right" vertical="center" shrinkToFit="1"/>
      <protection/>
    </xf>
    <xf numFmtId="2" fontId="9" fillId="0" borderId="46" xfId="20" applyNumberFormat="1" applyFont="1" applyBorder="1" applyAlignment="1">
      <alignment horizontal="right" vertical="center" shrinkToFit="1"/>
      <protection/>
    </xf>
    <xf numFmtId="0" fontId="9" fillId="0" borderId="29" xfId="20" applyFont="1" applyBorder="1" applyAlignment="1">
      <alignment horizontal="right" vertical="center" shrinkToFit="1"/>
      <protection/>
    </xf>
    <xf numFmtId="0" fontId="24" fillId="0" borderId="21" xfId="20" applyFont="1" applyBorder="1" applyAlignment="1">
      <alignment horizontal="center" vertical="center"/>
      <protection/>
    </xf>
    <xf numFmtId="0" fontId="24" fillId="0" borderId="29" xfId="20" applyFont="1" applyBorder="1" applyAlignment="1">
      <alignment horizontal="center" vertical="center"/>
      <protection/>
    </xf>
    <xf numFmtId="0" fontId="24" fillId="0" borderId="6" xfId="20" applyFont="1" applyBorder="1" applyAlignment="1">
      <alignment horizontal="center" vertical="center"/>
      <protection/>
    </xf>
    <xf numFmtId="0" fontId="24" fillId="0" borderId="5" xfId="20" applyFont="1" applyBorder="1" applyAlignment="1">
      <alignment horizontal="center" vertical="center"/>
      <protection/>
    </xf>
    <xf numFmtId="0" fontId="6" fillId="0" borderId="12" xfId="20" applyFont="1" applyBorder="1" applyAlignment="1">
      <alignment horizontal="center" vertical="center"/>
      <protection/>
    </xf>
    <xf numFmtId="0" fontId="6" fillId="0" borderId="24" xfId="20" applyBorder="1" applyAlignment="1">
      <alignment horizontal="center" vertical="center"/>
      <protection/>
    </xf>
    <xf numFmtId="0" fontId="6" fillId="0" borderId="6" xfId="20" applyBorder="1" applyAlignment="1">
      <alignment horizontal="center" vertical="center"/>
      <protection/>
    </xf>
    <xf numFmtId="0" fontId="6" fillId="0" borderId="5" xfId="20" applyBorder="1" applyAlignment="1">
      <alignment horizontal="center" vertical="center"/>
      <protection/>
    </xf>
    <xf numFmtId="0" fontId="7" fillId="0" borderId="21" xfId="20" applyFont="1" applyBorder="1" applyAlignment="1">
      <alignment horizontal="center" vertical="center" shrinkToFit="1"/>
      <protection/>
    </xf>
    <xf numFmtId="0" fontId="9" fillId="0" borderId="28" xfId="20" applyFont="1" applyBorder="1" applyAlignment="1">
      <alignment horizontal="center" vertical="center" shrinkToFit="1"/>
      <protection/>
    </xf>
    <xf numFmtId="183" fontId="9" fillId="0" borderId="46" xfId="20" applyNumberFormat="1" applyFont="1" applyBorder="1" applyAlignment="1">
      <alignment horizontal="right" vertical="center" shrinkToFit="1"/>
      <protection/>
    </xf>
    <xf numFmtId="183" fontId="9" fillId="0" borderId="26" xfId="20" applyNumberFormat="1" applyFont="1" applyBorder="1" applyAlignment="1">
      <alignment horizontal="right" vertical="center" shrinkToFit="1"/>
      <protection/>
    </xf>
    <xf numFmtId="2" fontId="6" fillId="0" borderId="0" xfId="20" applyNumberFormat="1" applyFont="1" applyBorder="1" applyAlignment="1" quotePrefix="1">
      <alignment vertical="center"/>
      <protection/>
    </xf>
    <xf numFmtId="0" fontId="6" fillId="0" borderId="0" xfId="20" applyFont="1" applyBorder="1" applyAlignment="1">
      <alignment vertical="center" shrinkToFit="1"/>
      <protection/>
    </xf>
    <xf numFmtId="2" fontId="6" fillId="0" borderId="0" xfId="20" applyNumberFormat="1" applyBorder="1" applyAlignment="1">
      <alignment vertical="center" shrinkToFit="1"/>
      <protection/>
    </xf>
    <xf numFmtId="1" fontId="6" fillId="0" borderId="0" xfId="20" applyNumberFormat="1" applyFont="1" applyBorder="1" applyAlignment="1" quotePrefix="1">
      <alignment vertical="center" shrinkToFit="1"/>
      <protection/>
    </xf>
    <xf numFmtId="2" fontId="6" fillId="0" borderId="0" xfId="20" applyNumberFormat="1" applyFont="1" applyBorder="1" applyAlignment="1" quotePrefix="1">
      <alignment vertical="center" shrinkToFit="1"/>
      <protection/>
    </xf>
    <xf numFmtId="182" fontId="6" fillId="0" borderId="0" xfId="20" applyNumberFormat="1" applyBorder="1" applyAlignment="1">
      <alignment vertical="center" shrinkToFit="1"/>
      <protection/>
    </xf>
    <xf numFmtId="0" fontId="6" fillId="0" borderId="0" xfId="20" applyFont="1" applyBorder="1" applyAlignment="1">
      <alignment horizontal="right" vertical="center"/>
      <protection/>
    </xf>
  </cellXfs>
  <cellStyles count="8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採改室用標準帳票" xfId="20"/>
    <cellStyle name="標準_統計手法(確率分布)" xfId="21"/>
  </cellStyles>
  <dxfs count="2">
    <dxf>
      <font>
        <color rgb="FF0000FF"/>
      </font>
      <border/>
    </dxf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0"/>
  <dimension ref="A2:AH45"/>
  <sheetViews>
    <sheetView tabSelected="1" workbookViewId="0" topLeftCell="A1">
      <selection activeCell="A1" sqref="A1"/>
    </sheetView>
  </sheetViews>
  <sheetFormatPr defaultColWidth="8.796875" defaultRowHeight="14.25"/>
  <cols>
    <col min="1" max="1" width="1.69921875" style="26" customWidth="1"/>
    <col min="2" max="2" width="3.19921875" style="26" customWidth="1"/>
    <col min="3" max="3" width="3.8984375" style="26" customWidth="1"/>
    <col min="4" max="25" width="3.8984375" style="27" customWidth="1"/>
    <col min="26" max="26" width="1.1015625" style="27" customWidth="1"/>
    <col min="27" max="27" width="0.6953125" style="27" customWidth="1"/>
    <col min="28" max="28" width="3.8984375" style="27" customWidth="1"/>
    <col min="29" max="38" width="4.3984375" style="27" customWidth="1"/>
    <col min="39" max="82" width="3.8984375" style="27" customWidth="1"/>
    <col min="83" max="16384" width="9" style="27" customWidth="1"/>
  </cols>
  <sheetData>
    <row r="1" s="1" customFormat="1" ht="7.5" customHeight="1"/>
    <row r="2" spans="1:26" s="1" customFormat="1" ht="8.25" customHeight="1" thickBot="1">
      <c r="A2" s="15"/>
      <c r="B2" s="15"/>
      <c r="C2" s="15"/>
      <c r="D2" s="15"/>
      <c r="E2" s="15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</row>
    <row r="3" spans="1:26" s="1" customFormat="1" ht="18" customHeight="1" thickBot="1">
      <c r="A3" s="44"/>
      <c r="B3" s="10"/>
      <c r="C3" s="10"/>
      <c r="D3" s="10"/>
      <c r="E3" s="10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25" t="s">
        <v>0</v>
      </c>
      <c r="Z3" s="126"/>
    </row>
    <row r="4" spans="1:26" s="1" customFormat="1" ht="23.25" customHeight="1" thickBot="1">
      <c r="A4" s="16"/>
      <c r="B4" s="117" t="s">
        <v>8</v>
      </c>
      <c r="C4" s="117"/>
      <c r="D4" s="117"/>
      <c r="E4" s="117"/>
      <c r="F4" s="117"/>
      <c r="G4" s="117"/>
      <c r="H4" s="20"/>
      <c r="I4" s="119" t="s">
        <v>65</v>
      </c>
      <c r="J4" s="120"/>
      <c r="K4" s="120"/>
      <c r="L4" s="120"/>
      <c r="M4" s="120"/>
      <c r="N4" s="120"/>
      <c r="O4" s="120"/>
      <c r="P4" s="120"/>
      <c r="Q4" s="121"/>
      <c r="R4" s="21"/>
      <c r="S4" s="21"/>
      <c r="T4" s="21"/>
      <c r="U4" s="21"/>
      <c r="V4" s="21"/>
      <c r="W4" s="20"/>
      <c r="X4" s="20"/>
      <c r="Y4" s="3"/>
      <c r="Z4" s="4"/>
    </row>
    <row r="5" spans="1:26" s="1" customFormat="1" ht="23.25" customHeight="1" thickBot="1">
      <c r="A5" s="16"/>
      <c r="B5" s="117" t="s">
        <v>40</v>
      </c>
      <c r="C5" s="117"/>
      <c r="D5" s="117"/>
      <c r="E5" s="117"/>
      <c r="F5" s="117"/>
      <c r="G5" s="117"/>
      <c r="H5" s="20"/>
      <c r="I5" s="122" t="s">
        <v>6</v>
      </c>
      <c r="J5" s="123"/>
      <c r="K5" s="123"/>
      <c r="L5" s="124"/>
      <c r="M5" s="131" t="s">
        <v>66</v>
      </c>
      <c r="N5" s="132"/>
      <c r="O5" s="132"/>
      <c r="P5" s="132"/>
      <c r="Q5" s="132"/>
      <c r="R5" s="132"/>
      <c r="S5" s="132"/>
      <c r="T5" s="132"/>
      <c r="U5" s="133"/>
      <c r="V5" s="21"/>
      <c r="W5" s="20"/>
      <c r="X5" s="20"/>
      <c r="Y5" s="3"/>
      <c r="Z5" s="4"/>
    </row>
    <row r="6" spans="1:26" s="1" customFormat="1" ht="20.25" customHeight="1">
      <c r="A6" s="16"/>
      <c r="B6" s="118" t="s">
        <v>7</v>
      </c>
      <c r="C6" s="118"/>
      <c r="D6" s="118"/>
      <c r="E6" s="118"/>
      <c r="F6" s="118"/>
      <c r="G6" s="118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3"/>
      <c r="Z6" s="4"/>
    </row>
    <row r="7" spans="1:26" s="1" customFormat="1" ht="20.25" customHeight="1" thickBot="1">
      <c r="A7" s="16"/>
      <c r="B7" s="42" t="s">
        <v>23</v>
      </c>
      <c r="D7" s="20"/>
      <c r="E7" s="20"/>
      <c r="F7" s="20"/>
      <c r="G7" s="22"/>
      <c r="H7" s="22"/>
      <c r="I7" s="22"/>
      <c r="J7" s="22"/>
      <c r="K7" s="20"/>
      <c r="L7" s="20"/>
      <c r="M7" s="20"/>
      <c r="N7" s="20"/>
      <c r="O7" s="20"/>
      <c r="P7" s="20"/>
      <c r="Q7" s="3"/>
      <c r="R7" s="3"/>
      <c r="S7" s="3"/>
      <c r="T7" s="3"/>
      <c r="U7" s="3"/>
      <c r="V7" s="2"/>
      <c r="W7" s="8"/>
      <c r="X7" s="3"/>
      <c r="Y7" s="3"/>
      <c r="Z7" s="4"/>
    </row>
    <row r="8" spans="1:26" s="1" customFormat="1" ht="20.25" customHeight="1" thickBot="1">
      <c r="A8" s="16"/>
      <c r="B8" s="106" t="s">
        <v>73</v>
      </c>
      <c r="C8" s="116"/>
      <c r="D8" s="106">
        <v>1</v>
      </c>
      <c r="E8" s="107"/>
      <c r="F8" s="116">
        <v>2</v>
      </c>
      <c r="G8" s="116"/>
      <c r="H8" s="114">
        <v>3</v>
      </c>
      <c r="I8" s="114"/>
      <c r="J8" s="116">
        <v>4</v>
      </c>
      <c r="K8" s="116"/>
      <c r="L8" s="114">
        <v>5</v>
      </c>
      <c r="M8" s="114"/>
      <c r="N8" s="116">
        <v>6</v>
      </c>
      <c r="O8" s="116"/>
      <c r="P8" s="114">
        <v>7</v>
      </c>
      <c r="Q8" s="114"/>
      <c r="R8" s="114">
        <v>8</v>
      </c>
      <c r="S8" s="114"/>
      <c r="T8" s="106" t="s">
        <v>41</v>
      </c>
      <c r="U8" s="115"/>
      <c r="V8" s="116" t="s">
        <v>42</v>
      </c>
      <c r="W8" s="115"/>
      <c r="X8" s="116"/>
      <c r="Y8" s="115"/>
      <c r="Z8" s="4"/>
    </row>
    <row r="9" spans="1:34" s="1" customFormat="1" ht="20.25" customHeight="1">
      <c r="A9" s="16"/>
      <c r="B9" s="112" t="s">
        <v>43</v>
      </c>
      <c r="C9" s="113"/>
      <c r="D9" s="108">
        <v>2.4</v>
      </c>
      <c r="E9" s="109"/>
      <c r="F9" s="101">
        <v>2.3</v>
      </c>
      <c r="G9" s="101"/>
      <c r="H9" s="102">
        <v>1.6</v>
      </c>
      <c r="I9" s="102"/>
      <c r="J9" s="102">
        <v>1.3</v>
      </c>
      <c r="K9" s="102"/>
      <c r="L9" s="102"/>
      <c r="M9" s="102"/>
      <c r="N9" s="102"/>
      <c r="O9" s="102"/>
      <c r="P9" s="102"/>
      <c r="Q9" s="102"/>
      <c r="R9" s="102"/>
      <c r="S9" s="102"/>
      <c r="T9" s="100">
        <f aca="true" t="shared" si="0" ref="T9:T16">IF($D9="","",SUM(D9:S9))</f>
        <v>7.599999999999999</v>
      </c>
      <c r="U9" s="99"/>
      <c r="V9" s="98">
        <f aca="true" t="shared" si="1" ref="V9:V16">IF($D9="","",$T9^2)</f>
        <v>57.759999999999984</v>
      </c>
      <c r="W9" s="99"/>
      <c r="X9" s="98">
        <f aca="true" t="shared" si="2" ref="X9:X17">IF($T9="","",T9/$K$20)</f>
        <v>1.8999999999999997</v>
      </c>
      <c r="Y9" s="99"/>
      <c r="Z9" s="4"/>
      <c r="AF9" s="19"/>
      <c r="AG9" s="19"/>
      <c r="AH9" s="19"/>
    </row>
    <row r="10" spans="1:32" s="1" customFormat="1" ht="20.25" customHeight="1">
      <c r="A10" s="16"/>
      <c r="B10" s="104" t="s">
        <v>44</v>
      </c>
      <c r="C10" s="105"/>
      <c r="D10" s="110">
        <v>1.9</v>
      </c>
      <c r="E10" s="111"/>
      <c r="F10" s="103">
        <v>1.6</v>
      </c>
      <c r="G10" s="103"/>
      <c r="H10" s="93">
        <v>2.1</v>
      </c>
      <c r="I10" s="93"/>
      <c r="J10" s="93">
        <v>2.3</v>
      </c>
      <c r="K10" s="93"/>
      <c r="L10" s="93"/>
      <c r="M10" s="93"/>
      <c r="N10" s="93"/>
      <c r="O10" s="93"/>
      <c r="P10" s="93"/>
      <c r="Q10" s="93"/>
      <c r="R10" s="93"/>
      <c r="S10" s="93"/>
      <c r="T10" s="94">
        <f t="shared" si="0"/>
        <v>7.8999999999999995</v>
      </c>
      <c r="U10" s="95"/>
      <c r="V10" s="94">
        <f t="shared" si="1"/>
        <v>62.40999999999999</v>
      </c>
      <c r="W10" s="95"/>
      <c r="X10" s="94">
        <f t="shared" si="2"/>
        <v>1.9749999999999999</v>
      </c>
      <c r="Y10" s="95"/>
      <c r="Z10" s="4"/>
      <c r="AF10" s="43"/>
    </row>
    <row r="11" spans="1:26" s="1" customFormat="1" ht="20.25" customHeight="1">
      <c r="A11" s="16"/>
      <c r="B11" s="104" t="s">
        <v>9</v>
      </c>
      <c r="C11" s="105"/>
      <c r="D11" s="110">
        <v>1.3</v>
      </c>
      <c r="E11" s="111"/>
      <c r="F11" s="103">
        <v>0.8</v>
      </c>
      <c r="G11" s="103"/>
      <c r="H11" s="93">
        <v>2</v>
      </c>
      <c r="I11" s="93"/>
      <c r="J11" s="93">
        <v>1.9</v>
      </c>
      <c r="K11" s="93"/>
      <c r="L11" s="93"/>
      <c r="M11" s="93"/>
      <c r="N11" s="93"/>
      <c r="O11" s="93"/>
      <c r="P11" s="93"/>
      <c r="Q11" s="93"/>
      <c r="R11" s="93"/>
      <c r="S11" s="93"/>
      <c r="T11" s="94">
        <f t="shared" si="0"/>
        <v>6</v>
      </c>
      <c r="U11" s="95"/>
      <c r="V11" s="94">
        <f t="shared" si="1"/>
        <v>36</v>
      </c>
      <c r="W11" s="95"/>
      <c r="X11" s="94">
        <f t="shared" si="2"/>
        <v>1.5</v>
      </c>
      <c r="Y11" s="95"/>
      <c r="Z11" s="4"/>
    </row>
    <row r="12" spans="1:26" s="1" customFormat="1" ht="20.25" customHeight="1">
      <c r="A12" s="16"/>
      <c r="B12" s="104" t="s">
        <v>10</v>
      </c>
      <c r="C12" s="105"/>
      <c r="D12" s="110">
        <v>0.9</v>
      </c>
      <c r="E12" s="111"/>
      <c r="F12" s="103">
        <v>0.5</v>
      </c>
      <c r="G12" s="103"/>
      <c r="H12" s="93">
        <v>0.3</v>
      </c>
      <c r="I12" s="93"/>
      <c r="J12" s="93">
        <v>1.4</v>
      </c>
      <c r="K12" s="93"/>
      <c r="L12" s="93"/>
      <c r="M12" s="93"/>
      <c r="N12" s="93"/>
      <c r="O12" s="93"/>
      <c r="P12" s="93"/>
      <c r="Q12" s="93"/>
      <c r="R12" s="93"/>
      <c r="S12" s="93"/>
      <c r="T12" s="94">
        <f t="shared" si="0"/>
        <v>3.0999999999999996</v>
      </c>
      <c r="U12" s="95"/>
      <c r="V12" s="94">
        <f t="shared" si="1"/>
        <v>9.609999999999998</v>
      </c>
      <c r="W12" s="95"/>
      <c r="X12" s="94">
        <f t="shared" si="2"/>
        <v>0.7749999999999999</v>
      </c>
      <c r="Y12" s="95"/>
      <c r="Z12" s="4"/>
    </row>
    <row r="13" spans="1:26" s="1" customFormat="1" ht="20.25" customHeight="1">
      <c r="A13" s="16"/>
      <c r="B13" s="104" t="s">
        <v>11</v>
      </c>
      <c r="C13" s="105"/>
      <c r="D13" s="110"/>
      <c r="E13" s="111"/>
      <c r="F13" s="103"/>
      <c r="G13" s="103"/>
      <c r="H13" s="93"/>
      <c r="I13" s="93"/>
      <c r="J13" s="93"/>
      <c r="K13" s="93"/>
      <c r="L13" s="93"/>
      <c r="M13" s="93"/>
      <c r="N13" s="93"/>
      <c r="O13" s="93"/>
      <c r="P13" s="93"/>
      <c r="Q13" s="93"/>
      <c r="R13" s="93"/>
      <c r="S13" s="93"/>
      <c r="T13" s="94">
        <f t="shared" si="0"/>
      </c>
      <c r="U13" s="95"/>
      <c r="V13" s="94">
        <f t="shared" si="1"/>
      </c>
      <c r="W13" s="95"/>
      <c r="X13" s="94">
        <f t="shared" si="2"/>
      </c>
      <c r="Y13" s="95"/>
      <c r="Z13" s="4"/>
    </row>
    <row r="14" spans="1:26" s="1" customFormat="1" ht="20.25" customHeight="1">
      <c r="A14" s="16"/>
      <c r="B14" s="104" t="s">
        <v>12</v>
      </c>
      <c r="C14" s="105"/>
      <c r="D14" s="110"/>
      <c r="E14" s="111"/>
      <c r="F14" s="103"/>
      <c r="G14" s="10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4">
        <f t="shared" si="0"/>
      </c>
      <c r="U14" s="95"/>
      <c r="V14" s="94">
        <f t="shared" si="1"/>
      </c>
      <c r="W14" s="95"/>
      <c r="X14" s="94">
        <f t="shared" si="2"/>
      </c>
      <c r="Y14" s="95"/>
      <c r="Z14" s="4"/>
    </row>
    <row r="15" spans="1:26" s="1" customFormat="1" ht="20.25" customHeight="1">
      <c r="A15" s="16"/>
      <c r="B15" s="104" t="s">
        <v>62</v>
      </c>
      <c r="C15" s="105"/>
      <c r="D15" s="110"/>
      <c r="E15" s="111"/>
      <c r="F15" s="103"/>
      <c r="G15" s="10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4">
        <f t="shared" si="0"/>
      </c>
      <c r="U15" s="95"/>
      <c r="V15" s="94">
        <f t="shared" si="1"/>
      </c>
      <c r="W15" s="95"/>
      <c r="X15" s="94">
        <f t="shared" si="2"/>
      </c>
      <c r="Y15" s="95"/>
      <c r="Z15" s="4"/>
    </row>
    <row r="16" spans="1:26" s="1" customFormat="1" ht="20.25" customHeight="1" thickBot="1">
      <c r="A16" s="16"/>
      <c r="B16" s="139" t="s">
        <v>63</v>
      </c>
      <c r="C16" s="140"/>
      <c r="D16" s="110"/>
      <c r="E16" s="111"/>
      <c r="F16" s="103"/>
      <c r="G16" s="103"/>
      <c r="H16" s="93"/>
      <c r="I16" s="93"/>
      <c r="J16" s="93"/>
      <c r="K16" s="93"/>
      <c r="L16" s="93"/>
      <c r="M16" s="93"/>
      <c r="N16" s="93"/>
      <c r="O16" s="93"/>
      <c r="P16" s="93"/>
      <c r="Q16" s="93"/>
      <c r="R16" s="93"/>
      <c r="S16" s="93"/>
      <c r="T16" s="94">
        <f t="shared" si="0"/>
      </c>
      <c r="U16" s="95"/>
      <c r="V16" s="94">
        <f t="shared" si="1"/>
      </c>
      <c r="W16" s="95"/>
      <c r="X16" s="174">
        <f t="shared" si="2"/>
      </c>
      <c r="Y16" s="175"/>
      <c r="Z16" s="4"/>
    </row>
    <row r="17" spans="1:26" s="1" customFormat="1" ht="20.25" customHeight="1" thickBot="1">
      <c r="A17" s="16"/>
      <c r="B17" s="106" t="s">
        <v>69</v>
      </c>
      <c r="C17" s="161"/>
      <c r="D17" s="162">
        <f>IF(D$9="","",SUM(D9:E16))</f>
        <v>6.5</v>
      </c>
      <c r="E17" s="160"/>
      <c r="F17" s="163">
        <f>IF(F$9="","",SUM(F9:G16))</f>
        <v>5.2</v>
      </c>
      <c r="G17" s="163"/>
      <c r="H17" s="77">
        <f>IF(H$9="","",SUM(H9:I16))</f>
        <v>6</v>
      </c>
      <c r="I17" s="77"/>
      <c r="J17" s="77">
        <f>IF(J$9="","",SUM(J9:K16))</f>
        <v>6.9</v>
      </c>
      <c r="K17" s="77"/>
      <c r="L17" s="77">
        <f>IF(L$9="","",SUM(L9:M16))</f>
      </c>
      <c r="M17" s="77"/>
      <c r="N17" s="77">
        <f>IF(N$9="","",SUM(N9:O16))</f>
      </c>
      <c r="O17" s="77"/>
      <c r="P17" s="77">
        <f>IF(P$9="","",SUM(P9:Q16))</f>
      </c>
      <c r="Q17" s="77"/>
      <c r="R17" s="77">
        <f>IF(R$9="","",SUM(R9:S16))</f>
      </c>
      <c r="S17" s="77"/>
      <c r="T17" s="96">
        <f>IF(T$9="","",SUM(T9:U16))</f>
        <v>24.6</v>
      </c>
      <c r="U17" s="97"/>
      <c r="V17" s="96">
        <f>IF(V$9="","",SUM(V9:W16))</f>
        <v>165.77999999999994</v>
      </c>
      <c r="W17" s="97"/>
      <c r="X17" s="96">
        <f t="shared" si="2"/>
        <v>6.15</v>
      </c>
      <c r="Y17" s="97"/>
      <c r="Z17" s="4"/>
    </row>
    <row r="18" spans="1:26" s="1" customFormat="1" ht="20.25" customHeight="1" thickBot="1">
      <c r="A18" s="16"/>
      <c r="B18" s="106" t="s">
        <v>70</v>
      </c>
      <c r="C18" s="115"/>
      <c r="D18" s="96">
        <f>IF(D$9="","",D$17^2)</f>
        <v>42.25</v>
      </c>
      <c r="E18" s="160"/>
      <c r="F18" s="159">
        <f>IF(F$9="","",F$17^2)</f>
        <v>27.040000000000003</v>
      </c>
      <c r="G18" s="160"/>
      <c r="H18" s="159">
        <f>IF(H$9="","",H$17^2)</f>
        <v>36</v>
      </c>
      <c r="I18" s="160"/>
      <c r="J18" s="159">
        <f>IF(J$9="","",J$17^2)</f>
        <v>47.61000000000001</v>
      </c>
      <c r="K18" s="160"/>
      <c r="L18" s="159">
        <f>IF(L$9="","",L$17^2)</f>
      </c>
      <c r="M18" s="160"/>
      <c r="N18" s="159">
        <f>IF(N$9="","",N$17^2)</f>
      </c>
      <c r="O18" s="160"/>
      <c r="P18" s="159">
        <f>IF(P$9="","",P$17^2)</f>
      </c>
      <c r="Q18" s="160"/>
      <c r="R18" s="159">
        <f>IF(R$9="","",R$17^2)</f>
      </c>
      <c r="S18" s="160"/>
      <c r="T18" s="162">
        <f>SUM(D18:S18)</f>
        <v>152.9</v>
      </c>
      <c r="U18" s="176"/>
      <c r="V18" s="96">
        <f>T17^2</f>
        <v>605.1600000000001</v>
      </c>
      <c r="W18" s="97"/>
      <c r="X18" s="178"/>
      <c r="Y18" s="179"/>
      <c r="Z18" s="4"/>
    </row>
    <row r="19" spans="1:26" s="1" customFormat="1" ht="20.25" customHeight="1" thickBot="1">
      <c r="A19" s="16"/>
      <c r="B19" s="106"/>
      <c r="C19" s="115"/>
      <c r="D19" s="184">
        <f>IF(D$17="","",D17/$E$20)</f>
        <v>1.625</v>
      </c>
      <c r="E19" s="77"/>
      <c r="F19" s="77">
        <f>IF(F$17="","",F17/$E$20)</f>
        <v>1.3</v>
      </c>
      <c r="G19" s="77"/>
      <c r="H19" s="77">
        <f>IF(H$17="","",H17/$E$20)</f>
        <v>1.5</v>
      </c>
      <c r="I19" s="77"/>
      <c r="J19" s="77">
        <f>IF(J$17="","",J17/$E$20)</f>
        <v>1.725</v>
      </c>
      <c r="K19" s="77"/>
      <c r="L19" s="77">
        <f>IF(L$17="","",L17/$E$20)</f>
      </c>
      <c r="M19" s="77"/>
      <c r="N19" s="77">
        <f>IF(N$17="","",N17/$E$20)</f>
      </c>
      <c r="O19" s="77"/>
      <c r="P19" s="77">
        <f>IF(P$17="","",P17/$E$20)</f>
      </c>
      <c r="Q19" s="77"/>
      <c r="R19" s="77">
        <f>IF(R$17="","",R17/$E$20)</f>
      </c>
      <c r="S19" s="159"/>
      <c r="T19" s="78">
        <f>IF(T$17="","",T17/$E$20)</f>
        <v>6.15</v>
      </c>
      <c r="U19" s="78"/>
      <c r="V19" s="78"/>
      <c r="W19" s="78"/>
      <c r="X19" s="160"/>
      <c r="Y19" s="177"/>
      <c r="Z19" s="4"/>
    </row>
    <row r="20" spans="1:26" s="1" customFormat="1" ht="20.25" customHeight="1" thickBot="1">
      <c r="A20" s="16"/>
      <c r="B20" s="106" t="s">
        <v>13</v>
      </c>
      <c r="C20" s="115"/>
      <c r="D20" s="45" t="s">
        <v>45</v>
      </c>
      <c r="E20" s="46">
        <f>COUNTA(D9:E16)</f>
        <v>4</v>
      </c>
      <c r="F20" s="29"/>
      <c r="G20" s="29"/>
      <c r="H20" s="82" t="s">
        <v>5</v>
      </c>
      <c r="I20" s="84"/>
      <c r="J20" s="45" t="s">
        <v>67</v>
      </c>
      <c r="K20" s="46">
        <f>COUNTA(D9:S9)</f>
        <v>4</v>
      </c>
      <c r="L20" s="33"/>
      <c r="M20" s="33"/>
      <c r="N20" s="33"/>
      <c r="O20" s="33"/>
      <c r="P20" s="33"/>
      <c r="Q20" s="33"/>
      <c r="R20" s="33"/>
      <c r="S20" s="48" t="s">
        <v>58</v>
      </c>
      <c r="T20" s="62">
        <f>T17</f>
        <v>24.6</v>
      </c>
      <c r="U20" s="62"/>
      <c r="V20" s="33"/>
      <c r="W20" s="33"/>
      <c r="X20" s="33"/>
      <c r="Y20" s="33"/>
      <c r="Z20" s="4"/>
    </row>
    <row r="21" spans="1:26" s="1" customFormat="1" ht="20.25" customHeight="1" thickBot="1">
      <c r="A21" s="16"/>
      <c r="B21" s="23"/>
      <c r="C21" s="23"/>
      <c r="D21" s="40"/>
      <c r="E21" s="41"/>
      <c r="F21" s="40"/>
      <c r="G21" s="41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48" t="s">
        <v>59</v>
      </c>
      <c r="T21" s="62">
        <f>V18</f>
        <v>605.1600000000001</v>
      </c>
      <c r="U21" s="62"/>
      <c r="V21" s="33"/>
      <c r="W21" s="33"/>
      <c r="X21" s="33"/>
      <c r="Y21" s="33"/>
      <c r="Z21" s="4"/>
    </row>
    <row r="22" spans="1:26" s="1" customFormat="1" ht="20.25" customHeight="1" thickBot="1">
      <c r="A22" s="16"/>
      <c r="B22" s="42" t="s">
        <v>2</v>
      </c>
      <c r="C22" s="7"/>
      <c r="D22" s="23"/>
      <c r="E22" s="23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4"/>
    </row>
    <row r="23" spans="1:26" s="1" customFormat="1" ht="20.25" customHeight="1" thickBot="1">
      <c r="A23" s="16"/>
      <c r="B23" s="35" t="s">
        <v>46</v>
      </c>
      <c r="C23" s="82" t="s">
        <v>21</v>
      </c>
      <c r="D23" s="83"/>
      <c r="E23" s="83"/>
      <c r="F23" s="157" t="s">
        <v>1</v>
      </c>
      <c r="G23" s="158"/>
      <c r="H23" s="82" t="s">
        <v>22</v>
      </c>
      <c r="I23" s="151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4"/>
    </row>
    <row r="24" spans="1:26" s="1" customFormat="1" ht="20.25" customHeight="1" thickBot="1">
      <c r="A24" s="16"/>
      <c r="B24" s="38" t="s">
        <v>64</v>
      </c>
      <c r="C24" s="79" t="s">
        <v>14</v>
      </c>
      <c r="D24" s="80"/>
      <c r="E24" s="81"/>
      <c r="F24" s="79" t="s">
        <v>47</v>
      </c>
      <c r="G24" s="81"/>
      <c r="H24" s="153">
        <f>V18/(E20*K20)</f>
        <v>37.822500000000005</v>
      </c>
      <c r="I24" s="154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7"/>
      <c r="U24" s="7"/>
      <c r="V24" s="7"/>
      <c r="W24" s="7"/>
      <c r="X24" s="7"/>
      <c r="Y24" s="7"/>
      <c r="Z24" s="4"/>
    </row>
    <row r="25" spans="1:26" s="1" customFormat="1" ht="20.25" customHeight="1" thickBot="1">
      <c r="A25" s="16"/>
      <c r="B25" s="39" t="s">
        <v>48</v>
      </c>
      <c r="C25" s="63" t="s">
        <v>15</v>
      </c>
      <c r="D25" s="141"/>
      <c r="E25" s="152"/>
      <c r="F25" s="166"/>
      <c r="G25" s="71"/>
      <c r="H25" s="155">
        <f>SUMSQ(D9:S16)</f>
        <v>44.220000000000006</v>
      </c>
      <c r="I25" s="156"/>
      <c r="J25" s="53"/>
      <c r="K25" s="53"/>
      <c r="L25" s="53"/>
      <c r="M25" s="53"/>
      <c r="N25" s="53"/>
      <c r="O25" s="53"/>
      <c r="P25" s="82" t="s">
        <v>49</v>
      </c>
      <c r="Q25" s="83"/>
      <c r="R25" s="83"/>
      <c r="S25" s="84"/>
      <c r="T25" s="7"/>
      <c r="U25" s="7"/>
      <c r="V25" s="7"/>
      <c r="W25" s="7"/>
      <c r="X25" s="7"/>
      <c r="Y25" s="7"/>
      <c r="Z25" s="4"/>
    </row>
    <row r="26" spans="1:26" s="1" customFormat="1" ht="20.25" customHeight="1" thickBot="1">
      <c r="A26" s="16"/>
      <c r="B26" s="167" t="s">
        <v>16</v>
      </c>
      <c r="C26" s="168"/>
      <c r="D26" s="168"/>
      <c r="E26" s="169"/>
      <c r="F26" s="82" t="s">
        <v>50</v>
      </c>
      <c r="G26" s="84"/>
      <c r="H26" s="83" t="s">
        <v>28</v>
      </c>
      <c r="I26" s="83"/>
      <c r="J26" s="88" t="s">
        <v>29</v>
      </c>
      <c r="K26" s="88"/>
      <c r="L26" s="88" t="s">
        <v>30</v>
      </c>
      <c r="M26" s="88"/>
      <c r="N26" s="83" t="s">
        <v>31</v>
      </c>
      <c r="O26" s="83"/>
      <c r="P26" s="143">
        <v>0.05</v>
      </c>
      <c r="Q26" s="144"/>
      <c r="R26" s="145">
        <v>0.01</v>
      </c>
      <c r="S26" s="146"/>
      <c r="T26" s="82" t="s">
        <v>20</v>
      </c>
      <c r="U26" s="83"/>
      <c r="V26" s="83"/>
      <c r="W26" s="83"/>
      <c r="X26" s="84"/>
      <c r="Y26" s="7"/>
      <c r="Z26" s="4"/>
    </row>
    <row r="27" spans="1:26" s="1" customFormat="1" ht="20.25" customHeight="1">
      <c r="A27" s="16"/>
      <c r="B27" s="34" t="s">
        <v>4</v>
      </c>
      <c r="C27" s="80" t="s">
        <v>19</v>
      </c>
      <c r="D27" s="80"/>
      <c r="E27" s="80"/>
      <c r="F27" s="170" t="s">
        <v>51</v>
      </c>
      <c r="G27" s="171"/>
      <c r="H27" s="130">
        <f>V17/K20-H24</f>
        <v>3.622499999999981</v>
      </c>
      <c r="I27" s="130"/>
      <c r="J27" s="128">
        <f>E20-1</f>
        <v>3</v>
      </c>
      <c r="K27" s="128"/>
      <c r="L27" s="129">
        <f>H27/J27</f>
        <v>1.2074999999999936</v>
      </c>
      <c r="M27" s="129"/>
      <c r="N27" s="130">
        <f>L27/$L$28</f>
        <v>5.221621621621557</v>
      </c>
      <c r="O27" s="130"/>
      <c r="P27" s="147">
        <f>FINV($P$26,$J$27,$J$28)</f>
        <v>3.4902996048913337</v>
      </c>
      <c r="Q27" s="148"/>
      <c r="R27" s="149">
        <f>FINV($R$26,$J$27,$J$28)</f>
        <v>5.952529136266094</v>
      </c>
      <c r="S27" s="150"/>
      <c r="T27" s="50" t="str">
        <f>IF($N27&gt;$R27,"**",IF($N27&gt;$P27,"*",""))</f>
        <v>*</v>
      </c>
      <c r="U27" s="89" t="str">
        <f>IF($T27="**","∵α＝１％で有意",IF($T27="*","∵α＝５％で有意",IF($T27="","∵有意であるとはいえない")))</f>
        <v>∵α＝５％で有意</v>
      </c>
      <c r="V27" s="89"/>
      <c r="W27" s="89"/>
      <c r="X27" s="90"/>
      <c r="Y27" s="7"/>
      <c r="Z27" s="4"/>
    </row>
    <row r="28" spans="1:26" s="1" customFormat="1" ht="20.25" customHeight="1">
      <c r="A28" s="16"/>
      <c r="B28" s="36" t="s">
        <v>52</v>
      </c>
      <c r="C28" s="136" t="s">
        <v>17</v>
      </c>
      <c r="D28" s="136"/>
      <c r="E28" s="136"/>
      <c r="F28" s="172" t="s">
        <v>54</v>
      </c>
      <c r="G28" s="173"/>
      <c r="H28" s="127">
        <f>H29-H27</f>
        <v>2.77500000000002</v>
      </c>
      <c r="I28" s="127"/>
      <c r="J28" s="137">
        <f>E20*(K20-1)</f>
        <v>12</v>
      </c>
      <c r="K28" s="137"/>
      <c r="L28" s="138">
        <f>H28/J28</f>
        <v>0.23125000000000165</v>
      </c>
      <c r="M28" s="138"/>
      <c r="N28" s="127"/>
      <c r="O28" s="127"/>
      <c r="P28" s="91"/>
      <c r="Q28" s="92"/>
      <c r="R28" s="134"/>
      <c r="S28" s="135"/>
      <c r="T28" s="52"/>
      <c r="U28" s="11"/>
      <c r="V28" s="11"/>
      <c r="W28" s="11"/>
      <c r="X28" s="49"/>
      <c r="Y28" s="7"/>
      <c r="Z28" s="4"/>
    </row>
    <row r="29" spans="1:26" s="1" customFormat="1" ht="20.25" customHeight="1" thickBot="1">
      <c r="A29" s="16"/>
      <c r="B29" s="37" t="s">
        <v>53</v>
      </c>
      <c r="C29" s="141" t="s">
        <v>18</v>
      </c>
      <c r="D29" s="141"/>
      <c r="E29" s="141"/>
      <c r="F29" s="164" t="s">
        <v>55</v>
      </c>
      <c r="G29" s="165"/>
      <c r="H29" s="86">
        <f>H25-H24</f>
        <v>6.397500000000001</v>
      </c>
      <c r="I29" s="86"/>
      <c r="J29" s="142">
        <f>E20*K20-1</f>
        <v>15</v>
      </c>
      <c r="K29" s="142"/>
      <c r="L29" s="85"/>
      <c r="M29" s="85"/>
      <c r="N29" s="86"/>
      <c r="O29" s="87"/>
      <c r="P29" s="47"/>
      <c r="Q29" s="54"/>
      <c r="R29" s="55"/>
      <c r="S29" s="56"/>
      <c r="T29" s="51"/>
      <c r="U29" s="12"/>
      <c r="V29" s="12"/>
      <c r="W29" s="12"/>
      <c r="X29" s="30"/>
      <c r="Y29" s="7"/>
      <c r="Z29" s="4"/>
    </row>
    <row r="30" spans="1:26" s="1" customFormat="1" ht="20.25" customHeight="1">
      <c r="A30" s="16"/>
      <c r="B30" s="18"/>
      <c r="C30" s="6"/>
      <c r="D30" s="7"/>
      <c r="E30" s="23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4"/>
    </row>
    <row r="31" spans="1:26" s="1" customFormat="1" ht="20.25" customHeight="1" thickBot="1">
      <c r="A31" s="16"/>
      <c r="B31" s="28" t="s">
        <v>3</v>
      </c>
      <c r="C31" s="6"/>
      <c r="D31" s="7"/>
      <c r="E31" s="2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4"/>
    </row>
    <row r="32" spans="1:26" s="1" customFormat="1" ht="20.25" customHeight="1">
      <c r="A32" s="16"/>
      <c r="B32" s="182" t="s">
        <v>56</v>
      </c>
      <c r="C32" s="180" t="s">
        <v>24</v>
      </c>
      <c r="D32" s="180"/>
      <c r="E32" s="180"/>
      <c r="F32" s="69" t="s">
        <v>60</v>
      </c>
      <c r="G32" s="66"/>
      <c r="H32" s="206" t="s">
        <v>57</v>
      </c>
      <c r="I32" s="207"/>
      <c r="J32" s="207"/>
      <c r="K32" s="207"/>
      <c r="L32" s="79" t="s">
        <v>36</v>
      </c>
      <c r="M32" s="80"/>
      <c r="N32" s="80"/>
      <c r="O32" s="81"/>
      <c r="P32" s="79" t="s">
        <v>35</v>
      </c>
      <c r="Q32" s="80"/>
      <c r="R32" s="80"/>
      <c r="S32" s="81"/>
      <c r="T32" s="202" t="s">
        <v>26</v>
      </c>
      <c r="U32" s="203"/>
      <c r="X32" s="7"/>
      <c r="Y32" s="7"/>
      <c r="Z32" s="4"/>
    </row>
    <row r="33" spans="1:26" s="1" customFormat="1" ht="20.25" customHeight="1" thickBot="1">
      <c r="A33" s="16"/>
      <c r="B33" s="183"/>
      <c r="C33" s="181"/>
      <c r="D33" s="181"/>
      <c r="E33" s="181"/>
      <c r="F33" s="67" t="s">
        <v>25</v>
      </c>
      <c r="G33" s="65"/>
      <c r="H33" s="72">
        <v>0.05</v>
      </c>
      <c r="I33" s="72"/>
      <c r="J33" s="73">
        <v>0.01</v>
      </c>
      <c r="K33" s="72"/>
      <c r="L33" s="63" t="s">
        <v>37</v>
      </c>
      <c r="M33" s="64"/>
      <c r="N33" s="70" t="s">
        <v>38</v>
      </c>
      <c r="O33" s="71"/>
      <c r="P33" s="74">
        <v>0.95</v>
      </c>
      <c r="Q33" s="75"/>
      <c r="R33" s="72">
        <v>0.99</v>
      </c>
      <c r="S33" s="76"/>
      <c r="T33" s="204"/>
      <c r="U33" s="205"/>
      <c r="X33" s="7"/>
      <c r="Y33" s="7"/>
      <c r="Z33" s="4"/>
    </row>
    <row r="34" spans="1:26" s="1" customFormat="1" ht="20.25" customHeight="1">
      <c r="A34" s="16"/>
      <c r="B34" s="34" t="s">
        <v>64</v>
      </c>
      <c r="C34" s="79" t="s">
        <v>19</v>
      </c>
      <c r="D34" s="80"/>
      <c r="E34" s="80"/>
      <c r="F34" s="190">
        <f>K20</f>
        <v>4</v>
      </c>
      <c r="G34" s="191"/>
      <c r="H34" s="149">
        <f>TINV(H33,$J$28)</f>
        <v>2.17881279240828</v>
      </c>
      <c r="I34" s="149"/>
      <c r="J34" s="208">
        <f>TINV(J33,$J$28)</f>
        <v>3.0545379559043795</v>
      </c>
      <c r="K34" s="149"/>
      <c r="L34" s="57" t="s">
        <v>51</v>
      </c>
      <c r="M34" s="58">
        <f>メモ!E6</f>
        <v>2</v>
      </c>
      <c r="N34" s="196">
        <f>メモ!D6/K20</f>
        <v>1.9749999999999999</v>
      </c>
      <c r="O34" s="197"/>
      <c r="P34" s="147">
        <f>H34*SQRT($L$28/F34)</f>
        <v>0.5238787607557002</v>
      </c>
      <c r="Q34" s="148"/>
      <c r="R34" s="149">
        <f>J34*SQRT($L$28/F34)</f>
        <v>0.7344401339096684</v>
      </c>
      <c r="S34" s="150"/>
      <c r="T34" s="198" t="str">
        <f>T27</f>
        <v>*</v>
      </c>
      <c r="U34" s="199"/>
      <c r="X34" s="7"/>
      <c r="Y34" s="7"/>
      <c r="Z34" s="4"/>
    </row>
    <row r="35" spans="1:26" s="1" customFormat="1" ht="20.25" customHeight="1" thickBot="1">
      <c r="A35" s="16"/>
      <c r="B35" s="37"/>
      <c r="C35" s="189"/>
      <c r="D35" s="189"/>
      <c r="E35" s="189"/>
      <c r="F35" s="192"/>
      <c r="G35" s="193"/>
      <c r="H35" s="185"/>
      <c r="I35" s="185"/>
      <c r="J35" s="209"/>
      <c r="K35" s="185"/>
      <c r="L35" s="59"/>
      <c r="M35" s="60"/>
      <c r="N35" s="194"/>
      <c r="O35" s="195"/>
      <c r="P35" s="187"/>
      <c r="Q35" s="188"/>
      <c r="R35" s="185"/>
      <c r="S35" s="186"/>
      <c r="T35" s="200"/>
      <c r="U35" s="201"/>
      <c r="X35" s="7"/>
      <c r="Y35" s="7"/>
      <c r="Z35" s="4"/>
    </row>
    <row r="36" spans="1:26" s="1" customFormat="1" ht="20.25" customHeight="1">
      <c r="A36" s="16"/>
      <c r="B36" s="19"/>
      <c r="C36" s="19" t="s">
        <v>27</v>
      </c>
      <c r="D36" s="7"/>
      <c r="E36" s="23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4"/>
    </row>
    <row r="37" spans="1:26" s="1" customFormat="1" ht="20.25" customHeight="1">
      <c r="A37" s="16"/>
      <c r="B37" s="19"/>
      <c r="C37" s="19" t="s">
        <v>39</v>
      </c>
      <c r="D37" s="25"/>
      <c r="R37" s="3"/>
      <c r="S37" s="3"/>
      <c r="T37" s="3"/>
      <c r="U37" s="3"/>
      <c r="V37" s="2"/>
      <c r="W37" s="8"/>
      <c r="X37" s="3"/>
      <c r="Y37" s="3"/>
      <c r="Z37" s="4"/>
    </row>
    <row r="38" spans="1:26" s="1" customFormat="1" ht="20.25" customHeight="1">
      <c r="A38" s="16"/>
      <c r="B38" s="19"/>
      <c r="C38" s="25"/>
      <c r="D38" s="25"/>
      <c r="R38" s="3"/>
      <c r="S38" s="3"/>
      <c r="T38" s="3"/>
      <c r="U38" s="3"/>
      <c r="V38" s="2"/>
      <c r="W38" s="8"/>
      <c r="X38" s="3"/>
      <c r="Y38" s="3"/>
      <c r="Z38" s="4"/>
    </row>
    <row r="39" spans="1:26" s="1" customFormat="1" ht="20.25" customHeight="1">
      <c r="A39" s="16"/>
      <c r="B39" s="19"/>
      <c r="C39" s="25"/>
      <c r="D39" s="25"/>
      <c r="R39" s="3"/>
      <c r="S39" s="3"/>
      <c r="T39" s="3"/>
      <c r="U39" s="3"/>
      <c r="V39" s="2"/>
      <c r="W39" s="8"/>
      <c r="X39" s="3"/>
      <c r="Y39" s="3"/>
      <c r="Z39" s="4"/>
    </row>
    <row r="40" spans="1:26" s="1" customFormat="1" ht="20.25" customHeight="1">
      <c r="A40" s="16"/>
      <c r="B40" s="19"/>
      <c r="C40" s="25"/>
      <c r="D40" s="25"/>
      <c r="R40" s="3"/>
      <c r="S40" s="3"/>
      <c r="T40" s="3"/>
      <c r="U40" s="3"/>
      <c r="V40" s="2"/>
      <c r="W40" s="8"/>
      <c r="X40" s="3"/>
      <c r="Y40" s="3"/>
      <c r="Z40" s="4"/>
    </row>
    <row r="41" spans="1:26" s="1" customFormat="1" ht="20.25" customHeight="1">
      <c r="A41" s="5"/>
      <c r="B41" s="6"/>
      <c r="C41" s="3"/>
      <c r="R41" s="3"/>
      <c r="S41" s="3"/>
      <c r="T41" s="3"/>
      <c r="U41" s="3"/>
      <c r="V41" s="3"/>
      <c r="W41" s="3"/>
      <c r="X41" s="3"/>
      <c r="Y41" s="3"/>
      <c r="Z41" s="4"/>
    </row>
    <row r="42" spans="1:26" s="1" customFormat="1" ht="20.25" customHeight="1">
      <c r="A42" s="5"/>
      <c r="B42" s="6"/>
      <c r="C42" s="3"/>
      <c r="R42" s="3"/>
      <c r="S42" s="3"/>
      <c r="T42" s="3"/>
      <c r="U42" s="3"/>
      <c r="V42" s="3"/>
      <c r="W42" s="3"/>
      <c r="X42" s="3"/>
      <c r="Y42" s="3"/>
      <c r="Z42" s="4"/>
    </row>
    <row r="43" spans="1:26" s="1" customFormat="1" ht="20.25" customHeight="1">
      <c r="A43" s="5"/>
      <c r="B43" s="6"/>
      <c r="C43" s="3"/>
      <c r="R43" s="3"/>
      <c r="S43" s="3"/>
      <c r="T43" s="3"/>
      <c r="U43" s="3"/>
      <c r="V43" s="3"/>
      <c r="W43" s="3"/>
      <c r="X43" s="3"/>
      <c r="Y43" s="3"/>
      <c r="Z43" s="4"/>
    </row>
    <row r="44" spans="1:26" s="1" customFormat="1" ht="10.5" customHeight="1" thickBot="1">
      <c r="A44" s="17"/>
      <c r="B44" s="31"/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4"/>
    </row>
    <row r="45" s="1" customFormat="1" ht="9.75" customHeight="1">
      <c r="B45" s="32"/>
    </row>
    <row r="46" ht="10.5" customHeight="1"/>
    <row r="47" ht="10.5" customHeight="1"/>
    <row r="48" ht="10.5" customHeight="1"/>
    <row r="49" ht="10.5" customHeight="1"/>
    <row r="50" ht="10.5" customHeight="1"/>
    <row r="51" ht="10.5" customHeight="1"/>
    <row r="52" ht="10.5" customHeight="1"/>
    <row r="53" ht="10.5" customHeight="1"/>
    <row r="54" ht="10.5" customHeight="1"/>
    <row r="55" ht="10.5" customHeight="1"/>
    <row r="56" ht="10.5" customHeight="1"/>
    <row r="57" ht="10.5" customHeight="1"/>
    <row r="58" ht="10.5" customHeight="1"/>
    <row r="59" ht="10.5" customHeight="1"/>
    <row r="60" ht="10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  <row r="74" ht="10.5" customHeight="1"/>
    <row r="75" ht="10.5" customHeight="1"/>
    <row r="76" ht="10.5" customHeight="1"/>
    <row r="77" ht="10.5" customHeight="1"/>
    <row r="78" ht="10.5" customHeight="1"/>
    <row r="79" ht="10.5" customHeight="1"/>
    <row r="80" ht="10.5" customHeight="1"/>
    <row r="81" ht="10.5" customHeight="1"/>
    <row r="82" ht="10.5" customHeight="1"/>
    <row r="83" ht="10.5" customHeight="1"/>
    <row r="84" ht="10.5" customHeight="1"/>
    <row r="85" ht="10.5" customHeight="1"/>
    <row r="86" ht="10.5" customHeight="1"/>
    <row r="87" ht="10.5" customHeight="1"/>
    <row r="88" ht="10.5" customHeight="1"/>
    <row r="89" ht="10.5" customHeight="1"/>
    <row r="90" ht="10.5" customHeight="1"/>
    <row r="91" ht="10.5" customHeight="1"/>
    <row r="92" ht="10.5" customHeight="1"/>
    <row r="93" ht="10.5" customHeight="1"/>
    <row r="94" ht="10.5" customHeight="1"/>
    <row r="95" ht="10.5" customHeight="1"/>
    <row r="96" ht="10.5" customHeight="1"/>
    <row r="97" ht="10.5" customHeight="1"/>
    <row r="98" ht="10.5" customHeight="1"/>
    <row r="99" ht="10.5" customHeight="1"/>
    <row r="100" ht="10.5" customHeight="1"/>
    <row r="101" ht="10.5" customHeight="1"/>
    <row r="102" ht="10.5" customHeight="1"/>
    <row r="103" ht="10.5" customHeight="1"/>
    <row r="104" ht="10.5" customHeight="1"/>
    <row r="105" ht="10.5" customHeight="1"/>
    <row r="106" ht="10.5" customHeight="1"/>
    <row r="107" ht="10.5" customHeight="1"/>
    <row r="108" ht="10.5" customHeight="1"/>
    <row r="109" ht="10.5" customHeight="1"/>
    <row r="110" ht="10.5" customHeight="1"/>
    <row r="111" ht="10.5" customHeight="1"/>
    <row r="112" ht="10.5" customHeight="1"/>
    <row r="113" ht="10.5" customHeight="1"/>
    <row r="114" ht="10.5" customHeight="1"/>
    <row r="115" ht="10.5" customHeight="1"/>
    <row r="116" ht="10.5" customHeight="1"/>
    <row r="117" ht="10.5" customHeight="1"/>
    <row r="118" ht="10.5" customHeight="1"/>
    <row r="119" ht="10.5" customHeight="1"/>
    <row r="120" ht="10.5" customHeight="1"/>
    <row r="121" ht="10.5" customHeight="1"/>
    <row r="122" ht="10.5" customHeight="1"/>
    <row r="123" ht="10.5" customHeight="1"/>
    <row r="124" ht="10.5" customHeight="1"/>
  </sheetData>
  <mergeCells count="227">
    <mergeCell ref="T34:U34"/>
    <mergeCell ref="T35:U35"/>
    <mergeCell ref="T32:U33"/>
    <mergeCell ref="H34:I34"/>
    <mergeCell ref="H32:K32"/>
    <mergeCell ref="P32:S32"/>
    <mergeCell ref="H35:I35"/>
    <mergeCell ref="J34:K34"/>
    <mergeCell ref="J35:K35"/>
    <mergeCell ref="P34:Q34"/>
    <mergeCell ref="R34:S34"/>
    <mergeCell ref="R35:S35"/>
    <mergeCell ref="P35:Q35"/>
    <mergeCell ref="C34:E34"/>
    <mergeCell ref="C35:E35"/>
    <mergeCell ref="F34:G34"/>
    <mergeCell ref="F35:G35"/>
    <mergeCell ref="N35:O35"/>
    <mergeCell ref="N34:O34"/>
    <mergeCell ref="C32:E33"/>
    <mergeCell ref="B32:B33"/>
    <mergeCell ref="R19:S19"/>
    <mergeCell ref="B19:C19"/>
    <mergeCell ref="D19:E19"/>
    <mergeCell ref="F19:G19"/>
    <mergeCell ref="H19:I19"/>
    <mergeCell ref="J19:K19"/>
    <mergeCell ref="L19:M19"/>
    <mergeCell ref="H20:I20"/>
    <mergeCell ref="V19:W19"/>
    <mergeCell ref="X19:Y19"/>
    <mergeCell ref="X17:Y17"/>
    <mergeCell ref="X18:Y18"/>
    <mergeCell ref="N19:O19"/>
    <mergeCell ref="P19:Q19"/>
    <mergeCell ref="X13:Y13"/>
    <mergeCell ref="X14:Y14"/>
    <mergeCell ref="X15:Y15"/>
    <mergeCell ref="X16:Y16"/>
    <mergeCell ref="V18:W18"/>
    <mergeCell ref="T18:U18"/>
    <mergeCell ref="N18:O18"/>
    <mergeCell ref="T13:U13"/>
    <mergeCell ref="X9:Y9"/>
    <mergeCell ref="X10:Y10"/>
    <mergeCell ref="X11:Y11"/>
    <mergeCell ref="X12:Y12"/>
    <mergeCell ref="J17:K17"/>
    <mergeCell ref="J18:K18"/>
    <mergeCell ref="B20:C20"/>
    <mergeCell ref="F29:G29"/>
    <mergeCell ref="F25:G25"/>
    <mergeCell ref="B26:E26"/>
    <mergeCell ref="F26:G26"/>
    <mergeCell ref="F27:G27"/>
    <mergeCell ref="F28:G28"/>
    <mergeCell ref="D18:E18"/>
    <mergeCell ref="H18:I18"/>
    <mergeCell ref="B17:C17"/>
    <mergeCell ref="B18:C18"/>
    <mergeCell ref="F18:G18"/>
    <mergeCell ref="D17:E17"/>
    <mergeCell ref="F17:G17"/>
    <mergeCell ref="H17:I17"/>
    <mergeCell ref="P16:Q16"/>
    <mergeCell ref="R16:S16"/>
    <mergeCell ref="L17:M17"/>
    <mergeCell ref="N17:O17"/>
    <mergeCell ref="P17:Q17"/>
    <mergeCell ref="H14:I14"/>
    <mergeCell ref="J14:K14"/>
    <mergeCell ref="L14:M14"/>
    <mergeCell ref="N14:O14"/>
    <mergeCell ref="H23:I23"/>
    <mergeCell ref="C25:E25"/>
    <mergeCell ref="H26:I26"/>
    <mergeCell ref="J26:K26"/>
    <mergeCell ref="H24:I24"/>
    <mergeCell ref="H25:I25"/>
    <mergeCell ref="F24:G24"/>
    <mergeCell ref="F23:G23"/>
    <mergeCell ref="C23:E23"/>
    <mergeCell ref="C24:E24"/>
    <mergeCell ref="T26:X26"/>
    <mergeCell ref="P26:Q26"/>
    <mergeCell ref="R26:S26"/>
    <mergeCell ref="P27:Q27"/>
    <mergeCell ref="R27:S27"/>
    <mergeCell ref="J12:K12"/>
    <mergeCell ref="J11:K11"/>
    <mergeCell ref="T12:U12"/>
    <mergeCell ref="V12:W12"/>
    <mergeCell ref="N12:O12"/>
    <mergeCell ref="P12:Q12"/>
    <mergeCell ref="R12:S12"/>
    <mergeCell ref="D11:E11"/>
    <mergeCell ref="F11:G11"/>
    <mergeCell ref="H11:I11"/>
    <mergeCell ref="D12:E12"/>
    <mergeCell ref="F12:G12"/>
    <mergeCell ref="H12:I12"/>
    <mergeCell ref="C29:E29"/>
    <mergeCell ref="J29:K29"/>
    <mergeCell ref="C27:E27"/>
    <mergeCell ref="H27:I27"/>
    <mergeCell ref="B15:C15"/>
    <mergeCell ref="B16:C16"/>
    <mergeCell ref="F13:G13"/>
    <mergeCell ref="H13:I13"/>
    <mergeCell ref="D15:E15"/>
    <mergeCell ref="F15:G15"/>
    <mergeCell ref="H15:I15"/>
    <mergeCell ref="F14:G14"/>
    <mergeCell ref="D16:E16"/>
    <mergeCell ref="F16:G16"/>
    <mergeCell ref="C28:E28"/>
    <mergeCell ref="J28:K28"/>
    <mergeCell ref="L28:M28"/>
    <mergeCell ref="N28:O28"/>
    <mergeCell ref="R10:S10"/>
    <mergeCell ref="R11:S11"/>
    <mergeCell ref="L9:M9"/>
    <mergeCell ref="R28:S28"/>
    <mergeCell ref="L12:M12"/>
    <mergeCell ref="L18:M18"/>
    <mergeCell ref="P18:Q18"/>
    <mergeCell ref="R18:S18"/>
    <mergeCell ref="R14:S14"/>
    <mergeCell ref="R15:S15"/>
    <mergeCell ref="P11:Q11"/>
    <mergeCell ref="L10:M10"/>
    <mergeCell ref="N10:O10"/>
    <mergeCell ref="P10:Q10"/>
    <mergeCell ref="Y3:Z3"/>
    <mergeCell ref="H29:I29"/>
    <mergeCell ref="H28:I28"/>
    <mergeCell ref="J27:K27"/>
    <mergeCell ref="L27:M27"/>
    <mergeCell ref="N27:O27"/>
    <mergeCell ref="M5:U5"/>
    <mergeCell ref="R9:S9"/>
    <mergeCell ref="L11:M11"/>
    <mergeCell ref="N11:O11"/>
    <mergeCell ref="B4:G4"/>
    <mergeCell ref="B5:G5"/>
    <mergeCell ref="B6:G6"/>
    <mergeCell ref="I4:Q4"/>
    <mergeCell ref="I5:L5"/>
    <mergeCell ref="B10:C10"/>
    <mergeCell ref="N8:O8"/>
    <mergeCell ref="P8:Q8"/>
    <mergeCell ref="B8:C8"/>
    <mergeCell ref="F8:G8"/>
    <mergeCell ref="H8:I8"/>
    <mergeCell ref="J8:K8"/>
    <mergeCell ref="L8:M8"/>
    <mergeCell ref="N9:O9"/>
    <mergeCell ref="P9:Q9"/>
    <mergeCell ref="R8:S8"/>
    <mergeCell ref="T8:U8"/>
    <mergeCell ref="V8:W8"/>
    <mergeCell ref="X8:Y8"/>
    <mergeCell ref="B11:C11"/>
    <mergeCell ref="B14:C14"/>
    <mergeCell ref="D8:E8"/>
    <mergeCell ref="D9:E9"/>
    <mergeCell ref="D10:E10"/>
    <mergeCell ref="D13:E13"/>
    <mergeCell ref="D14:E14"/>
    <mergeCell ref="B13:C13"/>
    <mergeCell ref="B12:C12"/>
    <mergeCell ref="B9:C9"/>
    <mergeCell ref="F9:G9"/>
    <mergeCell ref="H9:I9"/>
    <mergeCell ref="J9:K9"/>
    <mergeCell ref="F10:G10"/>
    <mergeCell ref="H10:I10"/>
    <mergeCell ref="J10:K10"/>
    <mergeCell ref="V9:W9"/>
    <mergeCell ref="V10:W10"/>
    <mergeCell ref="T11:U11"/>
    <mergeCell ref="V11:W11"/>
    <mergeCell ref="T9:U9"/>
    <mergeCell ref="T10:U10"/>
    <mergeCell ref="V13:W13"/>
    <mergeCell ref="T14:U14"/>
    <mergeCell ref="V14:W14"/>
    <mergeCell ref="T17:U17"/>
    <mergeCell ref="V17:W17"/>
    <mergeCell ref="T15:U15"/>
    <mergeCell ref="V15:W15"/>
    <mergeCell ref="T16:U16"/>
    <mergeCell ref="V16:W16"/>
    <mergeCell ref="R13:S13"/>
    <mergeCell ref="J15:K15"/>
    <mergeCell ref="L15:M15"/>
    <mergeCell ref="N15:O15"/>
    <mergeCell ref="P15:Q15"/>
    <mergeCell ref="J13:K13"/>
    <mergeCell ref="L13:M13"/>
    <mergeCell ref="N13:O13"/>
    <mergeCell ref="P13:Q13"/>
    <mergeCell ref="P14:Q14"/>
    <mergeCell ref="H16:I16"/>
    <mergeCell ref="J16:K16"/>
    <mergeCell ref="L16:M16"/>
    <mergeCell ref="N16:O16"/>
    <mergeCell ref="R17:S17"/>
    <mergeCell ref="T19:U19"/>
    <mergeCell ref="L32:O32"/>
    <mergeCell ref="P25:S25"/>
    <mergeCell ref="L29:M29"/>
    <mergeCell ref="N29:O29"/>
    <mergeCell ref="L26:M26"/>
    <mergeCell ref="N26:O26"/>
    <mergeCell ref="U27:X27"/>
    <mergeCell ref="P28:Q28"/>
    <mergeCell ref="F32:G32"/>
    <mergeCell ref="F33:G33"/>
    <mergeCell ref="T20:U20"/>
    <mergeCell ref="T21:U21"/>
    <mergeCell ref="L33:M33"/>
    <mergeCell ref="N33:O33"/>
    <mergeCell ref="H33:I33"/>
    <mergeCell ref="J33:K33"/>
    <mergeCell ref="P33:Q33"/>
    <mergeCell ref="R33:S33"/>
  </mergeCells>
  <conditionalFormatting sqref="T27 T34:U35">
    <cfRule type="cellIs" priority="1" dxfId="0" operator="equal" stopIfTrue="1">
      <formula>"**"</formula>
    </cfRule>
    <cfRule type="cellIs" priority="2" dxfId="1" operator="equal" stopIfTrue="1">
      <formula>"*"</formula>
    </cfRule>
  </conditionalFormatting>
  <printOptions/>
  <pageMargins left="0.68" right="0.1968503937007874" top="0.27" bottom="0.26" header="0" footer="0"/>
  <pageSetup horizontalDpi="600" verticalDpi="600" orientation="portrait" paperSize="9" scale="98" r:id="rId4"/>
  <legacyDrawing r:id="rId3"/>
  <oleObjects>
    <oleObject progId="Equation.3" shapeId="1736450" r:id="rId1"/>
    <oleObject progId="Equation.3" shapeId="17791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9"/>
  <dimension ref="A2:Q11"/>
  <sheetViews>
    <sheetView zoomScale="85" zoomScaleNormal="85" workbookViewId="0" topLeftCell="A1">
      <selection activeCell="D9" sqref="D9"/>
    </sheetView>
  </sheetViews>
  <sheetFormatPr defaultColWidth="8.796875" defaultRowHeight="14.25"/>
  <cols>
    <col min="1" max="1" width="1.69921875" style="26" customWidth="1"/>
    <col min="2" max="2" width="3.19921875" style="26" customWidth="1"/>
    <col min="3" max="3" width="3.8984375" style="26" customWidth="1"/>
    <col min="4" max="4" width="4.8984375" style="27" customWidth="1"/>
    <col min="5" max="10" width="3.8984375" style="27" customWidth="1"/>
    <col min="11" max="11" width="3.19921875" style="27" customWidth="1"/>
    <col min="12" max="13" width="3.8984375" style="27" customWidth="1"/>
    <col min="14" max="14" width="4.59765625" style="27" customWidth="1"/>
    <col min="15" max="17" width="3.8984375" style="27" customWidth="1"/>
    <col min="18" max="16384" width="9" style="27" customWidth="1"/>
  </cols>
  <sheetData>
    <row r="1" s="1" customFormat="1" ht="7.5" customHeight="1"/>
    <row r="2" spans="1:17" s="1" customFormat="1" ht="18" customHeight="1">
      <c r="A2" s="10"/>
      <c r="B2" s="10"/>
      <c r="C2" s="10"/>
      <c r="D2" s="10"/>
      <c r="E2" s="10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s="1" customFormat="1" ht="18" customHeight="1">
      <c r="A3" s="10"/>
      <c r="B3" s="3"/>
      <c r="C3" s="9" t="s">
        <v>71</v>
      </c>
      <c r="D3" s="3"/>
      <c r="E3" s="3"/>
      <c r="F3" s="24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s="1" customFormat="1" ht="23.25" customHeight="1">
      <c r="A4" s="10"/>
      <c r="B4" s="3"/>
      <c r="C4" s="3"/>
      <c r="D4" s="210"/>
      <c r="E4" s="3"/>
      <c r="F4" s="3"/>
      <c r="G4" s="3"/>
      <c r="H4" s="3"/>
      <c r="I4" s="3"/>
      <c r="J4" s="3"/>
      <c r="K4" s="20"/>
      <c r="L4" s="20"/>
      <c r="M4" s="20"/>
      <c r="N4" s="20"/>
      <c r="O4" s="20"/>
      <c r="P4" s="20"/>
      <c r="Q4" s="20"/>
    </row>
    <row r="5" spans="1:17" s="1" customFormat="1" ht="23.25" customHeight="1">
      <c r="A5" s="10"/>
      <c r="B5" s="3"/>
      <c r="C5" s="211" t="s">
        <v>34</v>
      </c>
      <c r="D5" s="211" t="s">
        <v>32</v>
      </c>
      <c r="E5" s="211" t="s">
        <v>33</v>
      </c>
      <c r="F5" s="61"/>
      <c r="G5" s="61"/>
      <c r="H5" s="61"/>
      <c r="I5" s="61"/>
      <c r="J5" s="61"/>
      <c r="K5" s="20"/>
      <c r="L5" s="20"/>
      <c r="M5" s="20"/>
      <c r="N5" s="20"/>
      <c r="O5" s="20"/>
      <c r="P5" s="20"/>
      <c r="Q5" s="20"/>
    </row>
    <row r="6" spans="1:17" s="1" customFormat="1" ht="23.25" customHeight="1">
      <c r="A6" s="10"/>
      <c r="B6" s="3"/>
      <c r="C6" s="211" t="s">
        <v>61</v>
      </c>
      <c r="D6" s="212">
        <f>MAX('49'!T9:U16)</f>
        <v>7.8999999999999995</v>
      </c>
      <c r="E6" s="213">
        <f>MATCH(D6,'49'!T9:T16,0)</f>
        <v>2</v>
      </c>
      <c r="F6" s="61"/>
      <c r="G6" s="61"/>
      <c r="H6" s="61"/>
      <c r="I6" s="61"/>
      <c r="J6" s="61"/>
      <c r="K6" s="3"/>
      <c r="L6" s="3"/>
      <c r="M6" s="9"/>
      <c r="N6" s="3"/>
      <c r="O6" s="3"/>
      <c r="P6" s="24"/>
      <c r="Q6" s="3"/>
    </row>
    <row r="7" spans="1:17" s="1" customFormat="1" ht="20.25" customHeight="1">
      <c r="A7" s="10"/>
      <c r="B7" s="3"/>
      <c r="C7" s="211" t="s">
        <v>68</v>
      </c>
      <c r="D7" s="214">
        <f>MAX(C9:J9)</f>
        <v>6.9</v>
      </c>
      <c r="E7" s="213">
        <f>MATCH(D7,C9:J9,0)</f>
        <v>4</v>
      </c>
      <c r="F7" s="61"/>
      <c r="G7" s="61"/>
      <c r="H7" s="61"/>
      <c r="I7" s="61"/>
      <c r="J7" s="61"/>
      <c r="K7" s="3"/>
      <c r="L7" s="3"/>
      <c r="M7" s="3"/>
      <c r="N7" s="210"/>
      <c r="O7" s="3"/>
      <c r="P7" s="3"/>
      <c r="Q7" s="3"/>
    </row>
    <row r="8" spans="1:17" s="1" customFormat="1" ht="20.25" customHeight="1">
      <c r="A8" s="10"/>
      <c r="B8" s="216" t="s">
        <v>72</v>
      </c>
      <c r="C8" s="68">
        <v>1</v>
      </c>
      <c r="D8" s="68">
        <v>2</v>
      </c>
      <c r="E8" s="68">
        <v>3</v>
      </c>
      <c r="F8" s="68">
        <v>4</v>
      </c>
      <c r="G8" s="68">
        <v>5</v>
      </c>
      <c r="H8" s="68">
        <v>6</v>
      </c>
      <c r="I8" s="68">
        <v>7</v>
      </c>
      <c r="J8" s="68">
        <v>8</v>
      </c>
      <c r="K8" s="3"/>
      <c r="L8" s="3"/>
      <c r="M8" s="211"/>
      <c r="N8" s="211"/>
      <c r="O8" s="211"/>
      <c r="P8" s="61"/>
      <c r="Q8" s="61"/>
    </row>
    <row r="9" spans="1:17" s="1" customFormat="1" ht="20.25" customHeight="1">
      <c r="A9" s="10"/>
      <c r="B9" s="3"/>
      <c r="C9" s="215">
        <f>'49'!D17</f>
        <v>6.5</v>
      </c>
      <c r="D9" s="215">
        <f>'49'!F17</f>
        <v>5.2</v>
      </c>
      <c r="E9" s="215">
        <f>'49'!H17</f>
        <v>6</v>
      </c>
      <c r="F9" s="215">
        <f>'49'!J17</f>
        <v>6.9</v>
      </c>
      <c r="G9" s="215">
        <f>'49'!L17</f>
      </c>
      <c r="H9" s="215">
        <f>'49'!N17</f>
      </c>
      <c r="I9" s="215">
        <f>'49'!P17</f>
      </c>
      <c r="J9" s="215">
        <f>'49'!R17</f>
      </c>
      <c r="K9" s="3"/>
      <c r="L9" s="3"/>
      <c r="M9" s="211"/>
      <c r="N9" s="212"/>
      <c r="O9" s="213"/>
      <c r="P9" s="61"/>
      <c r="Q9" s="61"/>
    </row>
    <row r="10" spans="1:17" s="1" customFormat="1" ht="20.25" customHeight="1">
      <c r="A10" s="10"/>
      <c r="B10" s="3"/>
      <c r="C10" s="68"/>
      <c r="D10" s="214"/>
      <c r="E10" s="213"/>
      <c r="F10" s="61"/>
      <c r="G10" s="61"/>
      <c r="H10" s="61"/>
      <c r="I10" s="61"/>
      <c r="J10" s="61"/>
      <c r="K10" s="3"/>
      <c r="L10" s="3"/>
      <c r="M10" s="211"/>
      <c r="N10" s="214"/>
      <c r="O10" s="213"/>
      <c r="P10" s="61"/>
      <c r="Q10" s="61"/>
    </row>
    <row r="11" spans="1:17" s="1" customFormat="1" ht="20.25" customHeight="1">
      <c r="A11" s="10"/>
      <c r="B11" s="3"/>
      <c r="C11" s="68"/>
      <c r="D11" s="68"/>
      <c r="E11" s="68"/>
      <c r="F11" s="68"/>
      <c r="G11" s="68"/>
      <c r="H11" s="68"/>
      <c r="I11" s="68"/>
      <c r="J11" s="68"/>
      <c r="K11" s="7"/>
      <c r="L11" s="3"/>
      <c r="M11" s="211"/>
      <c r="N11" s="211"/>
      <c r="O11" s="211"/>
      <c r="P11" s="211"/>
      <c r="Q11" s="211"/>
    </row>
  </sheetData>
  <printOptions/>
  <pageMargins left="0.68" right="0.1968503937007874" top="0.27" bottom="0.26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tada</dc:creator>
  <cp:keywords/>
  <dc:description/>
  <cp:lastModifiedBy>tada</cp:lastModifiedBy>
  <cp:lastPrinted>2007-04-10T06:49:58Z</cp:lastPrinted>
  <dcterms:created xsi:type="dcterms:W3CDTF">1998-05-06T14:22:11Z</dcterms:created>
  <dcterms:modified xsi:type="dcterms:W3CDTF">2007-04-10T06:51:57Z</dcterms:modified>
  <cp:category/>
  <cp:version/>
  <cp:contentType/>
  <cp:contentStatus/>
</cp:coreProperties>
</file>