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35" tabRatio="731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<sst xmlns="http://schemas.openxmlformats.org/spreadsheetml/2006/main" count="56" uniqueCount="42">
  <si>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1/1</t>
  </si>
  <si>
    <t>片側</t>
  </si>
  <si>
    <t>αの算出</t>
  </si>
  <si>
    <t>両側</t>
  </si>
  <si>
    <t>φ2(F)</t>
  </si>
  <si>
    <t>φ又はφ1(F)</t>
  </si>
  <si>
    <t>表又は上記計算値</t>
  </si>
  <si>
    <t>算式</t>
  </si>
  <si>
    <t>計算結果</t>
  </si>
  <si>
    <t>表の見方</t>
  </si>
  <si>
    <t>計算α値</t>
  </si>
  <si>
    <t>片　側</t>
  </si>
  <si>
    <t>両　側</t>
  </si>
  <si>
    <t>分布名</t>
  </si>
  <si>
    <t>φ2(F)</t>
  </si>
  <si>
    <t>危険率α(確率)</t>
  </si>
  <si>
    <t>u(正規分布)</t>
  </si>
  <si>
    <t>(計算とは関数を使った方法)</t>
  </si>
  <si>
    <t>TINV(2α,φ)</t>
  </si>
  <si>
    <t>TINV(α,φ)</t>
  </si>
  <si>
    <t>t分布</t>
  </si>
  <si>
    <t>CHIINV(α,φ)</t>
  </si>
  <si>
    <t>CHIINV(α/2,φ)</t>
  </si>
  <si>
    <r>
      <t>FINV(α,φ</t>
    </r>
    <r>
      <rPr>
        <vertAlign val="subscript"/>
        <sz val="11"/>
        <rFont val="ＭＳ Ｐゴシック"/>
        <family val="3"/>
      </rPr>
      <t>1</t>
    </r>
    <r>
      <rPr>
        <sz val="11"/>
        <rFont val="ＭＳ ゴシック"/>
        <family val="3"/>
      </rPr>
      <t>,φ</t>
    </r>
    <r>
      <rPr>
        <vertAlign val="subscript"/>
        <sz val="11"/>
        <rFont val="ＭＳ Ｐゴシック"/>
        <family val="3"/>
      </rPr>
      <t>2</t>
    </r>
    <r>
      <rPr>
        <sz val="11"/>
        <rFont val="ＭＳ ゴシック"/>
        <family val="3"/>
      </rPr>
      <t>)</t>
    </r>
  </si>
  <si>
    <r>
      <t>FINV(α/2,φ</t>
    </r>
    <r>
      <rPr>
        <vertAlign val="subscript"/>
        <sz val="11"/>
        <rFont val="ＭＳ Ｐゴシック"/>
        <family val="3"/>
      </rPr>
      <t>1</t>
    </r>
    <r>
      <rPr>
        <sz val="11"/>
        <rFont val="ＭＳ ゴシック"/>
        <family val="3"/>
      </rPr>
      <t>,φ</t>
    </r>
    <r>
      <rPr>
        <vertAlign val="subscript"/>
        <sz val="11"/>
        <rFont val="ＭＳ Ｐゴシック"/>
        <family val="3"/>
      </rPr>
      <t>2</t>
    </r>
    <r>
      <rPr>
        <sz val="11"/>
        <rFont val="ＭＳ ゴシック"/>
        <family val="3"/>
      </rPr>
      <t>)</t>
    </r>
  </si>
  <si>
    <t>NORMSINV(α/2)</t>
  </si>
  <si>
    <t>NORMSINV(α)</t>
  </si>
  <si>
    <t>CHIINV(1-α/2,φ)</t>
  </si>
  <si>
    <r>
      <t>χ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分布(上限)</t>
    </r>
  </si>
  <si>
    <r>
      <t>χ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分布(下限)</t>
    </r>
  </si>
  <si>
    <t>CHIINV(1-α,φ)</t>
  </si>
  <si>
    <t>F分布(上限)</t>
  </si>
  <si>
    <t>F分布(下限)</t>
  </si>
  <si>
    <t>数値表のαの見方と計算の方法</t>
  </si>
  <si>
    <t>2α</t>
  </si>
  <si>
    <t>α</t>
  </si>
  <si>
    <t>α/2</t>
  </si>
  <si>
    <t>１．確率αと自由度φとから統計数値を算出</t>
  </si>
  <si>
    <t>２．自由度φと統計数値から確率αを算出</t>
  </si>
  <si>
    <t>統計数値表の値の計算方法</t>
  </si>
  <si>
    <r>
      <t>1/FINV(α/2,φ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,φ</t>
    </r>
    <r>
      <rPr>
        <vertAlign val="subscript"/>
        <sz val="11"/>
        <rFont val="ＭＳ ゴシック"/>
        <family val="3"/>
      </rPr>
      <t>1</t>
    </r>
    <r>
      <rPr>
        <sz val="11"/>
        <rFont val="ＭＳ ゴシック"/>
        <family val="3"/>
      </rPr>
      <t>)</t>
    </r>
  </si>
  <si>
    <r>
      <t>1/FINV(α,φ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,φ</t>
    </r>
    <r>
      <rPr>
        <vertAlign val="subscript"/>
        <sz val="11"/>
        <rFont val="ＭＳ ゴシック"/>
        <family val="3"/>
      </rPr>
      <t>1</t>
    </r>
    <r>
      <rPr>
        <sz val="11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</si>
</sst>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済&quot;;;"/>
    <numFmt numFmtId="178" formatCode="\'yy\-mm\-dd"/>
    <numFmt numFmtId="179" formatCode="0.000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"/>
    <numFmt numFmtId="186" formatCode="0.00_);[Red]\(0.00\)"/>
    <numFmt numFmtId="187" formatCode="&quot;両&quot;&quot;側&quot;0.00"/>
    <numFmt numFmtId="188" formatCode="&quot;上&quot;&quot;側&quot;0.00"/>
    <numFmt numFmtId="189" formatCode="&quot;下&quot;&quot;側&quot;0.00"/>
    <numFmt numFmtId="190" formatCode="0.000;[Red]0.000"/>
    <numFmt numFmtId="191" formatCode="0;[Red]0"/>
    <numFmt numFmtId="192" formatCode="0;0;#"/>
    <numFmt numFmtId="193" formatCode="0.00;0.00;#"/>
    <numFmt numFmtId="194" formatCode="0.000;0.000;#"/>
    <numFmt numFmtId="195" formatCode="&quot;△&quot;\ #,##0;&quot;▲&quot;\ #,##0"/>
    <numFmt numFmtId="196" formatCode="&quot;＋&quot;\ #,##0.0000;&quot;－&quot;\ #,##0.0000"/>
    <numFmt numFmtId="197" formatCode="0.000&quot;以&quot;&quot;下&quot;"/>
    <numFmt numFmtId="198" formatCode="0.000&quot;以&quot;&quot;上&quot;"/>
    <numFmt numFmtId="199" formatCode="0_);[Red]\(0\)"/>
    <numFmt numFmtId="200" formatCode="0.00000"/>
    <numFmt numFmtId="201" formatCode="0.000000000"/>
    <numFmt numFmtId="202" formatCode="0.0000000000"/>
    <numFmt numFmtId="203" formatCode="0_&quot;&quot;個&quot;&quot;抜&quot;&quot;取&quot;&quot;っ&quot;&quot;て&quot;\ "/>
    <numFmt numFmtId="204" formatCode="0.00_&amp;&quot;σの時不合格 &quot;"/>
    <numFmt numFmtId="205" formatCode="0.00_&amp;&quot;の時合格&quot;"/>
    <numFmt numFmtId="206" formatCode="0.00_&amp;&quot;σの時合格&quot;"/>
    <numFmt numFmtId="207" formatCode="\=0.00"/>
    <numFmt numFmtId="208" formatCode="\=0.00&quot;の&quot;&quot;時&quot;&quot;合&quot;&quot;格&quot;"/>
    <numFmt numFmtId="209" formatCode="\=0.00&quot;の&quot;&quot;時&quot;&quot;不&quot;&quot;合&quot;&quot;格&quot;"/>
    <numFmt numFmtId="210" formatCode="&quot;平&quot;&quot;均&quot;\=\&lt;0.00_&amp;&quot;の時合格&quot;"/>
    <numFmt numFmtId="211" formatCode="&quot;平&quot;&quot;均&quot;\=\&gt;0.00_&amp;&quot;の時合格&quot;"/>
    <numFmt numFmtId="212" formatCode="&quot;平&quot;&quot;均&quot;\&gt;0.00_&amp;&quot;の時不合格&quot;"/>
    <numFmt numFmtId="213" formatCode="&quot;平&quot;&quot;均&quot;\&lt;0.00_&amp;&quot;の時不合格&quot;"/>
    <numFmt numFmtId="214" formatCode="\ﾛ\ｯ\ﾄ&quot;か&quot;&quot;ら&quot;0&quot;個&quot;"/>
    <numFmt numFmtId="215" formatCode="0.00000000"/>
    <numFmt numFmtId="216" formatCode="0.0000000"/>
    <numFmt numFmtId="217" formatCode="0.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_ "/>
    <numFmt numFmtId="222" formatCode="0.000000_ "/>
    <numFmt numFmtId="223" formatCode="0.0000000_ "/>
    <numFmt numFmtId="224" formatCode="0.00000_ "/>
    <numFmt numFmtId="225" formatCode="General&quot;個&quot;&quot;の&quot;&quot;確&quot;&quot;率&quot;"/>
    <numFmt numFmtId="226" formatCode="0.000_);[Red]\(0.000\)"/>
    <numFmt numFmtId="227" formatCode="&quot;＋&quot;\ #,##0.000;&quot;－&quot;\ #,##0.000"/>
  </numFmts>
  <fonts count="2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b/>
      <sz val="14"/>
      <name val="ＭＳ Ｐゴシック"/>
      <family val="3"/>
    </font>
    <font>
      <vertAlign val="subscript"/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20" applyAlignment="1">
      <alignment vertical="center"/>
      <protection/>
    </xf>
    <xf numFmtId="0" fontId="7" fillId="0" borderId="0" xfId="20" applyBorder="1" applyAlignment="1" quotePrefix="1">
      <alignment horizontal="left" vertical="center"/>
      <protection/>
    </xf>
    <xf numFmtId="0" fontId="7" fillId="0" borderId="0" xfId="20" applyBorder="1" applyAlignment="1">
      <alignment vertical="center"/>
      <protection/>
    </xf>
    <xf numFmtId="0" fontId="7" fillId="0" borderId="1" xfId="20" applyBorder="1" applyAlignment="1">
      <alignment vertical="center"/>
      <protection/>
    </xf>
    <xf numFmtId="0" fontId="7" fillId="0" borderId="2" xfId="20" applyBorder="1" applyAlignment="1">
      <alignment vertical="center"/>
      <protection/>
    </xf>
    <xf numFmtId="0" fontId="7" fillId="0" borderId="0" xfId="20" applyBorder="1" applyAlignment="1">
      <alignment horizontal="left" vertical="center"/>
      <protection/>
    </xf>
    <xf numFmtId="0" fontId="7" fillId="0" borderId="0" xfId="20" applyBorder="1" applyAlignment="1" quotePrefix="1">
      <alignment horizontal="center" vertical="center"/>
      <protection/>
    </xf>
    <xf numFmtId="20" fontId="7" fillId="0" borderId="0" xfId="20" applyNumberFormat="1" applyFont="1" applyBorder="1" applyAlignment="1" quotePrefix="1">
      <alignment horizontal="left" vertical="center"/>
      <protection/>
    </xf>
    <xf numFmtId="0" fontId="7" fillId="0" borderId="0" xfId="20" applyFont="1" applyBorder="1" applyAlignment="1" quotePrefix="1">
      <alignment horizontal="left"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0" xfId="20" applyBorder="1" applyAlignment="1">
      <alignment horizontal="centerContinuous" vertical="center"/>
      <protection/>
    </xf>
    <xf numFmtId="0" fontId="7" fillId="0" borderId="3" xfId="20" applyBorder="1" applyAlignment="1">
      <alignment vertical="center"/>
      <protection/>
    </xf>
    <xf numFmtId="0" fontId="7" fillId="0" borderId="4" xfId="20" applyBorder="1" applyAlignment="1">
      <alignment vertical="center"/>
      <protection/>
    </xf>
    <xf numFmtId="0" fontId="7" fillId="0" borderId="3" xfId="20" applyBorder="1" applyAlignment="1">
      <alignment horizontal="centerContinuous" vertical="center"/>
      <protection/>
    </xf>
    <xf numFmtId="0" fontId="7" fillId="0" borderId="2" xfId="20" applyBorder="1" applyAlignment="1">
      <alignment horizontal="centerContinuous" vertical="center"/>
      <protection/>
    </xf>
    <xf numFmtId="0" fontId="7" fillId="0" borderId="5" xfId="20" applyBorder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Border="1" applyAlignment="1" quotePrefix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7" fillId="0" borderId="0" xfId="20" applyFont="1" applyBorder="1" applyAlignment="1" quotePrefix="1">
      <alignment horizontal="centerContinuous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vertical="center"/>
      <protection/>
    </xf>
    <xf numFmtId="0" fontId="0" fillId="0" borderId="0" xfId="21" applyBorder="1" applyAlignment="1" quotePrefix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8" xfId="0" applyFont="1" applyBorder="1" applyAlignment="1">
      <alignment horizontal="center" vertical="center" shrinkToFit="1"/>
    </xf>
    <xf numFmtId="179" fontId="0" fillId="0" borderId="3" xfId="0" applyNumberForma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9" fontId="0" fillId="0" borderId="0" xfId="0" applyNumberFormat="1" applyAlignment="1">
      <alignment/>
    </xf>
    <xf numFmtId="179" fontId="0" fillId="0" borderId="0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2" fontId="7" fillId="0" borderId="0" xfId="20" applyNumberFormat="1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179" fontId="0" fillId="0" borderId="8" xfId="0" applyNumberFormat="1" applyBorder="1" applyAlignment="1">
      <alignment horizontal="center" vertical="center" shrinkToFit="1"/>
    </xf>
    <xf numFmtId="179" fontId="0" fillId="0" borderId="0" xfId="0" applyNumberFormat="1" applyBorder="1" applyAlignment="1">
      <alignment horizontal="center" vertical="center" shrinkToFit="1"/>
    </xf>
    <xf numFmtId="0" fontId="7" fillId="0" borderId="11" xfId="20" applyFont="1" applyBorder="1" applyAlignment="1" quotePrefix="1">
      <alignment horizontal="center" vertical="center"/>
      <protection/>
    </xf>
    <xf numFmtId="0" fontId="7" fillId="0" borderId="8" xfId="20" applyFont="1" applyBorder="1" applyAlignment="1" quotePrefix="1">
      <alignment horizontal="center" vertical="center"/>
      <protection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9" fontId="0" fillId="0" borderId="16" xfId="0" applyNumberFormat="1" applyBorder="1" applyAlignment="1">
      <alignment horizontal="center" vertical="center" shrinkToFit="1"/>
    </xf>
    <xf numFmtId="179" fontId="0" fillId="0" borderId="17" xfId="0" applyNumberFormat="1" applyBorder="1" applyAlignment="1">
      <alignment horizontal="center" vertical="center" shrinkToFit="1"/>
    </xf>
    <xf numFmtId="179" fontId="0" fillId="0" borderId="18" xfId="0" applyNumberFormat="1" applyBorder="1" applyAlignment="1">
      <alignment horizontal="center" vertical="center" shrinkToFit="1"/>
    </xf>
    <xf numFmtId="190" fontId="10" fillId="3" borderId="15" xfId="0" applyNumberFormat="1" applyFont="1" applyFill="1" applyBorder="1" applyAlignment="1">
      <alignment horizontal="center"/>
    </xf>
    <xf numFmtId="190" fontId="10" fillId="3" borderId="9" xfId="0" applyNumberFormat="1" applyFont="1" applyFill="1" applyBorder="1" applyAlignment="1">
      <alignment horizontal="center"/>
    </xf>
    <xf numFmtId="190" fontId="10" fillId="3" borderId="14" xfId="0" applyNumberFormat="1" applyFont="1" applyFill="1" applyBorder="1" applyAlignment="1">
      <alignment horizontal="center"/>
    </xf>
    <xf numFmtId="179" fontId="19" fillId="0" borderId="19" xfId="0" applyNumberFormat="1" applyFont="1" applyBorder="1" applyAlignment="1">
      <alignment horizontal="center" vertical="center" shrinkToFit="1"/>
    </xf>
    <xf numFmtId="179" fontId="19" fillId="0" borderId="20" xfId="0" applyNumberFormat="1" applyFont="1" applyBorder="1" applyAlignment="1">
      <alignment horizontal="center" vertical="center" shrinkToFit="1"/>
    </xf>
    <xf numFmtId="179" fontId="19" fillId="0" borderId="2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179" fontId="4" fillId="0" borderId="18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190" fontId="4" fillId="0" borderId="16" xfId="0" applyNumberFormat="1" applyFont="1" applyBorder="1" applyAlignment="1">
      <alignment horizontal="center" vertical="center" shrinkToFit="1"/>
    </xf>
    <xf numFmtId="190" fontId="4" fillId="0" borderId="17" xfId="0" applyNumberFormat="1" applyFont="1" applyBorder="1" applyAlignment="1">
      <alignment horizontal="center" vertical="center" shrinkToFit="1"/>
    </xf>
    <xf numFmtId="190" fontId="4" fillId="0" borderId="18" xfId="0" applyNumberFormat="1" applyFont="1" applyBorder="1" applyAlignment="1">
      <alignment horizontal="center" vertical="center" shrinkToFit="1"/>
    </xf>
    <xf numFmtId="190" fontId="4" fillId="0" borderId="15" xfId="0" applyNumberFormat="1" applyFont="1" applyBorder="1" applyAlignment="1">
      <alignment horizontal="center" vertical="center" shrinkToFit="1"/>
    </xf>
    <xf numFmtId="190" fontId="4" fillId="0" borderId="9" xfId="0" applyNumberFormat="1" applyFont="1" applyBorder="1" applyAlignment="1">
      <alignment horizontal="center" vertical="center" shrinkToFit="1"/>
    </xf>
    <xf numFmtId="190" fontId="4" fillId="0" borderId="14" xfId="0" applyNumberFormat="1" applyFont="1" applyBorder="1" applyAlignment="1">
      <alignment horizontal="center" vertical="center" shrinkToFit="1"/>
    </xf>
    <xf numFmtId="179" fontId="19" fillId="0" borderId="22" xfId="0" applyNumberFormat="1" applyFont="1" applyBorder="1" applyAlignment="1">
      <alignment horizontal="center" vertical="center" shrinkToFit="1"/>
    </xf>
    <xf numFmtId="179" fontId="4" fillId="0" borderId="15" xfId="0" applyNumberFormat="1" applyFont="1" applyBorder="1" applyAlignment="1">
      <alignment horizontal="center" vertical="center" shrinkToFit="1"/>
    </xf>
    <xf numFmtId="179" fontId="4" fillId="0" borderId="9" xfId="0" applyNumberFormat="1" applyFont="1" applyBorder="1" applyAlignment="1">
      <alignment horizontal="center" vertical="center" shrinkToFit="1"/>
    </xf>
    <xf numFmtId="179" fontId="4" fillId="0" borderId="14" xfId="0" applyNumberFormat="1" applyFont="1" applyBorder="1" applyAlignment="1">
      <alignment horizontal="center" vertical="center" shrinkToFit="1"/>
    </xf>
    <xf numFmtId="179" fontId="19" fillId="0" borderId="19" xfId="0" applyNumberFormat="1" applyFont="1" applyBorder="1" applyAlignment="1" quotePrefix="1">
      <alignment horizontal="center" vertical="center" shrinkToFit="1"/>
    </xf>
    <xf numFmtId="179" fontId="19" fillId="0" borderId="20" xfId="0" applyNumberFormat="1" applyFont="1" applyBorder="1" applyAlignment="1" quotePrefix="1">
      <alignment horizontal="center" vertical="center" shrinkToFit="1"/>
    </xf>
    <xf numFmtId="179" fontId="19" fillId="0" borderId="21" xfId="0" applyNumberFormat="1" applyFont="1" applyBorder="1" applyAlignment="1" quotePrefix="1">
      <alignment horizontal="center" vertical="center" shrinkToFit="1"/>
    </xf>
    <xf numFmtId="179" fontId="19" fillId="0" borderId="23" xfId="0" applyNumberFormat="1" applyFont="1" applyBorder="1" applyAlignment="1" quotePrefix="1">
      <alignment horizontal="center" vertical="center" shrinkToFit="1"/>
    </xf>
    <xf numFmtId="179" fontId="19" fillId="0" borderId="22" xfId="0" applyNumberFormat="1" applyFont="1" applyBorder="1" applyAlignment="1" quotePrefix="1">
      <alignment horizontal="center" vertical="center" shrinkToFit="1"/>
    </xf>
    <xf numFmtId="179" fontId="19" fillId="0" borderId="23" xfId="0" applyNumberFormat="1" applyFont="1" applyBorder="1" applyAlignment="1">
      <alignment horizontal="center" vertical="center" shrinkToFit="1"/>
    </xf>
    <xf numFmtId="179" fontId="0" fillId="0" borderId="24" xfId="0" applyNumberFormat="1" applyBorder="1" applyAlignment="1">
      <alignment horizontal="center" vertical="center" shrinkToFit="1"/>
    </xf>
    <xf numFmtId="179" fontId="0" fillId="0" borderId="25" xfId="0" applyNumberFormat="1" applyBorder="1" applyAlignment="1">
      <alignment horizontal="center" vertical="center" shrinkToFit="1"/>
    </xf>
    <xf numFmtId="190" fontId="4" fillId="0" borderId="24" xfId="0" applyNumberFormat="1" applyFont="1" applyBorder="1" applyAlignment="1">
      <alignment horizontal="center" vertical="center" shrinkToFit="1"/>
    </xf>
    <xf numFmtId="190" fontId="4" fillId="0" borderId="25" xfId="0" applyNumberFormat="1" applyFont="1" applyBorder="1" applyAlignment="1">
      <alignment horizontal="center" vertical="center" shrinkToFit="1"/>
    </xf>
    <xf numFmtId="190" fontId="4" fillId="0" borderId="12" xfId="0" applyNumberFormat="1" applyFont="1" applyBorder="1" applyAlignment="1">
      <alignment horizontal="center" vertical="center" shrinkToFit="1"/>
    </xf>
    <xf numFmtId="190" fontId="4" fillId="0" borderId="13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3" xfId="0" applyNumberFormat="1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179" fontId="4" fillId="0" borderId="24" xfId="0" applyNumberFormat="1" applyFont="1" applyBorder="1" applyAlignment="1">
      <alignment horizontal="center" vertical="center" shrinkToFit="1"/>
    </xf>
    <xf numFmtId="179" fontId="4" fillId="0" borderId="25" xfId="0" applyNumberFormat="1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textRotation="255" shrinkToFit="1"/>
    </xf>
    <xf numFmtId="0" fontId="8" fillId="0" borderId="30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 textRotation="255" shrinkToFit="1"/>
    </xf>
    <xf numFmtId="0" fontId="11" fillId="3" borderId="15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179" fontId="19" fillId="0" borderId="16" xfId="0" applyNumberFormat="1" applyFont="1" applyBorder="1" applyAlignment="1">
      <alignment horizontal="center" vertical="center" shrinkToFit="1"/>
    </xf>
    <xf numFmtId="179" fontId="19" fillId="0" borderId="17" xfId="0" applyNumberFormat="1" applyFont="1" applyBorder="1" applyAlignment="1">
      <alignment horizontal="center" vertical="center" shrinkToFit="1"/>
    </xf>
    <xf numFmtId="190" fontId="10" fillId="3" borderId="12" xfId="0" applyNumberFormat="1" applyFont="1" applyFill="1" applyBorder="1" applyAlignment="1">
      <alignment horizontal="center"/>
    </xf>
    <xf numFmtId="190" fontId="10" fillId="3" borderId="13" xfId="0" applyNumberFormat="1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179" fontId="19" fillId="0" borderId="24" xfId="0" applyNumberFormat="1" applyFont="1" applyBorder="1" applyAlignment="1">
      <alignment horizontal="center" vertical="center" shrinkToFit="1"/>
    </xf>
    <xf numFmtId="179" fontId="19" fillId="0" borderId="25" xfId="0" applyNumberFormat="1" applyFont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179" fontId="19" fillId="0" borderId="18" xfId="0" applyNumberFormat="1" applyFont="1" applyBorder="1" applyAlignment="1">
      <alignment horizontal="center" vertical="center" shrinkToFit="1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9" fillId="0" borderId="15" xfId="20" applyFont="1" applyBorder="1" applyAlignment="1">
      <alignment horizontal="center" vertical="center" shrinkToFit="1"/>
      <protection/>
    </xf>
    <xf numFmtId="0" fontId="9" fillId="0" borderId="9" xfId="20" applyFont="1" applyBorder="1" applyAlignment="1">
      <alignment horizontal="center" vertical="center" shrinkToFit="1"/>
      <protection/>
    </xf>
    <xf numFmtId="0" fontId="9" fillId="0" borderId="13" xfId="20" applyFont="1" applyBorder="1" applyAlignment="1">
      <alignment horizontal="center" vertical="center" shrinkToFit="1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採改室用標準帳票" xfId="20"/>
    <cellStyle name="標準_統計手法(確率分布)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2:AB48"/>
  <sheetViews>
    <sheetView tabSelected="1" workbookViewId="0" topLeftCell="A1">
      <selection activeCell="B2" sqref="B2"/>
    </sheetView>
  </sheetViews>
  <sheetFormatPr defaultColWidth="8.796875" defaultRowHeight="14.25"/>
  <cols>
    <col min="1" max="1" width="1.69921875" style="27" customWidth="1"/>
    <col min="2" max="2" width="3.19921875" style="27" customWidth="1"/>
    <col min="3" max="5" width="3.8984375" style="27" customWidth="1"/>
    <col min="6" max="7" width="3.8984375" style="28" customWidth="1"/>
    <col min="8" max="8" width="4.5" style="28" customWidth="1"/>
    <col min="9" max="10" width="3.8984375" style="28" customWidth="1"/>
    <col min="11" max="11" width="4.5" style="28" customWidth="1"/>
    <col min="12" max="13" width="3.8984375" style="28" customWidth="1"/>
    <col min="14" max="14" width="4.5" style="28" customWidth="1"/>
    <col min="15" max="16" width="3.8984375" style="28" customWidth="1"/>
    <col min="17" max="17" width="4.5" style="28" customWidth="1"/>
    <col min="18" max="19" width="3.8984375" style="28" customWidth="1"/>
    <col min="20" max="20" width="4.5" style="28" customWidth="1"/>
    <col min="21" max="21" width="3.8984375" style="28" customWidth="1"/>
    <col min="22" max="22" width="4.5" style="28" customWidth="1"/>
    <col min="23" max="24" width="3.8984375" style="28" customWidth="1"/>
    <col min="25" max="25" width="1.59765625" style="28" customWidth="1"/>
    <col min="26" max="26" width="0.4921875" style="28" customWidth="1"/>
    <col min="27" max="27" width="9" style="28" customWidth="1"/>
    <col min="28" max="28" width="5.5" style="28" customWidth="1"/>
    <col min="29" max="29" width="5.3984375" style="28" customWidth="1"/>
    <col min="30" max="30" width="5.8984375" style="28" customWidth="1"/>
    <col min="31" max="32" width="9" style="28" customWidth="1"/>
    <col min="33" max="33" width="3.8984375" style="28" customWidth="1"/>
    <col min="34" max="16384" width="9" style="28" customWidth="1"/>
  </cols>
  <sheetData>
    <row r="1" s="2" customFormat="1" ht="7.5" customHeight="1"/>
    <row r="2" spans="1:25" s="2" customFormat="1" ht="11.2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2" customFormat="1" ht="18" customHeight="1" thickBot="1">
      <c r="A3" s="16"/>
      <c r="B3" s="12"/>
      <c r="C3" s="12"/>
      <c r="D3" s="12"/>
      <c r="E3" s="12"/>
      <c r="F3" s="12"/>
      <c r="G3" s="12"/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0" t="s">
        <v>0</v>
      </c>
      <c r="Y3" s="49"/>
    </row>
    <row r="4" spans="1:25" s="2" customFormat="1" ht="24" customHeight="1" thickBot="1">
      <c r="A4" s="16"/>
      <c r="B4" s="12"/>
      <c r="F4" s="20"/>
      <c r="G4" s="20"/>
      <c r="H4" s="20"/>
      <c r="I4" s="20"/>
      <c r="J4" s="145" t="s">
        <v>39</v>
      </c>
      <c r="K4" s="146"/>
      <c r="L4" s="146"/>
      <c r="M4" s="146"/>
      <c r="N4" s="146"/>
      <c r="O4" s="146"/>
      <c r="P4" s="146"/>
      <c r="Q4" s="147"/>
      <c r="R4" s="21"/>
      <c r="S4" s="21"/>
      <c r="T4" s="21"/>
      <c r="U4" s="21"/>
      <c r="V4" s="20"/>
      <c r="W4" s="20"/>
      <c r="X4" s="4"/>
      <c r="Y4" s="5"/>
    </row>
    <row r="5" spans="1:25" s="2" customFormat="1" ht="18" customHeight="1">
      <c r="A5" s="16"/>
      <c r="B5" s="12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4"/>
      <c r="Y5" s="5"/>
    </row>
    <row r="6" spans="1:25" s="2" customFormat="1" ht="18" customHeight="1" thickBot="1">
      <c r="A6" s="16"/>
      <c r="B6" s="12"/>
      <c r="C6" s="46" t="s">
        <v>37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4"/>
      <c r="Y6" s="5"/>
    </row>
    <row r="7" spans="1:25" s="2" customFormat="1" ht="18" customHeight="1" thickBot="1">
      <c r="A7" s="16"/>
      <c r="B7" s="22"/>
      <c r="C7" s="102" t="s">
        <v>15</v>
      </c>
      <c r="D7" s="103"/>
      <c r="E7" s="103"/>
      <c r="F7" s="104"/>
      <c r="G7" s="127">
        <v>0.05</v>
      </c>
      <c r="H7" s="128"/>
      <c r="I7" s="129"/>
      <c r="J7" s="1"/>
      <c r="K7" s="149" t="s">
        <v>33</v>
      </c>
      <c r="L7" s="149"/>
      <c r="M7" s="149"/>
      <c r="N7" s="149"/>
      <c r="O7" s="149"/>
      <c r="P7" s="149"/>
      <c r="Q7" s="149"/>
      <c r="R7" s="4"/>
      <c r="S7" s="4"/>
      <c r="T7" s="4"/>
      <c r="U7" s="3"/>
      <c r="V7" s="8"/>
      <c r="W7" s="4"/>
      <c r="X7" s="4"/>
      <c r="Y7" s="5"/>
    </row>
    <row r="8" spans="1:25" s="2" customFormat="1" ht="18" customHeight="1" thickBot="1">
      <c r="A8" s="16"/>
      <c r="B8" s="12"/>
      <c r="C8" s="102" t="s">
        <v>5</v>
      </c>
      <c r="D8" s="103"/>
      <c r="E8" s="103"/>
      <c r="F8" s="104"/>
      <c r="G8" s="127">
        <v>24</v>
      </c>
      <c r="H8" s="128"/>
      <c r="I8" s="129"/>
      <c r="J8" s="36"/>
      <c r="K8" s="148" t="s">
        <v>17</v>
      </c>
      <c r="L8" s="148"/>
      <c r="M8" s="148"/>
      <c r="N8" s="148"/>
      <c r="O8" s="148"/>
      <c r="P8" s="148"/>
      <c r="Q8" s="148"/>
      <c r="R8" s="23"/>
      <c r="S8" s="23"/>
      <c r="T8" s="23"/>
      <c r="U8" s="23"/>
      <c r="V8" s="23"/>
      <c r="W8" s="23"/>
      <c r="X8" s="23"/>
      <c r="Y8" s="5"/>
    </row>
    <row r="9" spans="1:28" s="2" customFormat="1" ht="18" customHeight="1" thickBot="1">
      <c r="A9" s="16"/>
      <c r="B9" s="12"/>
      <c r="C9" s="105" t="s">
        <v>14</v>
      </c>
      <c r="D9" s="106"/>
      <c r="E9" s="106"/>
      <c r="F9" s="107"/>
      <c r="G9" s="127">
        <v>23</v>
      </c>
      <c r="H9" s="128"/>
      <c r="I9" s="129"/>
      <c r="J9" s="23"/>
      <c r="K9" s="23"/>
      <c r="L9" s="23"/>
      <c r="M9" s="23"/>
      <c r="N9" s="23"/>
      <c r="O9" s="23"/>
      <c r="P9" s="23"/>
      <c r="Q9" s="4"/>
      <c r="R9" s="11"/>
      <c r="S9" s="11"/>
      <c r="T9" s="11"/>
      <c r="U9" s="10"/>
      <c r="V9" s="19"/>
      <c r="W9" s="24"/>
      <c r="X9" s="24"/>
      <c r="Y9" s="5"/>
      <c r="AA9"/>
      <c r="AB9"/>
    </row>
    <row r="10" spans="1:28" s="2" customFormat="1" ht="18" customHeight="1" thickBot="1">
      <c r="A10" s="16"/>
      <c r="B10" s="12"/>
      <c r="C10" s="121" t="s">
        <v>13</v>
      </c>
      <c r="D10" s="122"/>
      <c r="E10" s="122"/>
      <c r="F10" s="123"/>
      <c r="G10" s="54" t="s">
        <v>16</v>
      </c>
      <c r="H10" s="67"/>
      <c r="I10" s="53"/>
      <c r="J10" s="67" t="s">
        <v>20</v>
      </c>
      <c r="K10" s="67"/>
      <c r="L10" s="52"/>
      <c r="M10" s="67" t="s">
        <v>28</v>
      </c>
      <c r="N10" s="67"/>
      <c r="O10" s="53"/>
      <c r="P10" s="51" t="s">
        <v>29</v>
      </c>
      <c r="Q10" s="67"/>
      <c r="R10" s="52"/>
      <c r="S10" s="54" t="s">
        <v>31</v>
      </c>
      <c r="T10" s="67"/>
      <c r="U10" s="53"/>
      <c r="V10" s="67" t="s">
        <v>32</v>
      </c>
      <c r="W10" s="67"/>
      <c r="X10" s="52"/>
      <c r="Y10" s="5"/>
      <c r="AA10" s="39"/>
      <c r="AB10" s="39"/>
    </row>
    <row r="11" spans="1:28" s="2" customFormat="1" ht="18" customHeight="1">
      <c r="A11" s="16"/>
      <c r="B11" s="12"/>
      <c r="C11" s="124" t="s">
        <v>12</v>
      </c>
      <c r="D11" s="108" t="s">
        <v>10</v>
      </c>
      <c r="E11" s="100"/>
      <c r="F11" s="109"/>
      <c r="G11" s="68" t="s">
        <v>35</v>
      </c>
      <c r="H11" s="69"/>
      <c r="I11" s="69"/>
      <c r="J11" s="95" t="s">
        <v>35</v>
      </c>
      <c r="K11" s="69"/>
      <c r="L11" s="96"/>
      <c r="M11" s="69" t="s">
        <v>36</v>
      </c>
      <c r="N11" s="69"/>
      <c r="O11" s="70"/>
      <c r="P11" s="95" t="s">
        <v>36</v>
      </c>
      <c r="Q11" s="69"/>
      <c r="R11" s="96"/>
      <c r="S11" s="68" t="s">
        <v>36</v>
      </c>
      <c r="T11" s="69"/>
      <c r="U11" s="70"/>
      <c r="V11" s="69" t="s">
        <v>36</v>
      </c>
      <c r="W11" s="69"/>
      <c r="X11" s="96"/>
      <c r="Y11" s="5"/>
      <c r="AA11"/>
      <c r="AB11"/>
    </row>
    <row r="12" spans="1:28" s="2" customFormat="1" ht="18" customHeight="1" thickBot="1">
      <c r="A12" s="16"/>
      <c r="B12" s="12"/>
      <c r="C12" s="125"/>
      <c r="D12" s="110"/>
      <c r="E12" s="111"/>
      <c r="F12" s="112"/>
      <c r="G12" s="71">
        <f>G7</f>
        <v>0.05</v>
      </c>
      <c r="H12" s="72"/>
      <c r="I12" s="72"/>
      <c r="J12" s="89">
        <f>G7</f>
        <v>0.05</v>
      </c>
      <c r="K12" s="72"/>
      <c r="L12" s="90"/>
      <c r="M12" s="72">
        <f>G7/2</f>
        <v>0.025</v>
      </c>
      <c r="N12" s="72"/>
      <c r="O12" s="73"/>
      <c r="P12" s="89">
        <f>1-G7/2</f>
        <v>0.975</v>
      </c>
      <c r="Q12" s="72"/>
      <c r="R12" s="90"/>
      <c r="S12" s="71">
        <f>$G$7/2</f>
        <v>0.025</v>
      </c>
      <c r="T12" s="72"/>
      <c r="U12" s="73"/>
      <c r="V12" s="72">
        <f>$G$7/2</f>
        <v>0.025</v>
      </c>
      <c r="W12" s="72"/>
      <c r="X12" s="90"/>
      <c r="Y12" s="5"/>
      <c r="AA12"/>
      <c r="AB12"/>
    </row>
    <row r="13" spans="1:28" s="2" customFormat="1" ht="18" customHeight="1" thickBot="1">
      <c r="A13" s="16"/>
      <c r="B13" s="12"/>
      <c r="C13" s="125"/>
      <c r="D13" s="113" t="s">
        <v>9</v>
      </c>
      <c r="E13" s="103"/>
      <c r="F13" s="114"/>
      <c r="G13" s="74">
        <f>G7</f>
        <v>0.05</v>
      </c>
      <c r="H13" s="75"/>
      <c r="I13" s="75"/>
      <c r="J13" s="91">
        <f>G7</f>
        <v>0.05</v>
      </c>
      <c r="K13" s="75"/>
      <c r="L13" s="92"/>
      <c r="M13" s="75">
        <f>G7/2</f>
        <v>0.025</v>
      </c>
      <c r="N13" s="75"/>
      <c r="O13" s="76"/>
      <c r="P13" s="91">
        <f>1-G7/2</f>
        <v>0.975</v>
      </c>
      <c r="Q13" s="75"/>
      <c r="R13" s="92"/>
      <c r="S13" s="74">
        <f>$G$7/2</f>
        <v>0.025</v>
      </c>
      <c r="T13" s="75"/>
      <c r="U13" s="76"/>
      <c r="V13" s="75">
        <f>$G$7/2</f>
        <v>0.025</v>
      </c>
      <c r="W13" s="75"/>
      <c r="X13" s="92"/>
      <c r="Y13" s="5"/>
      <c r="AA13"/>
      <c r="AB13"/>
    </row>
    <row r="14" spans="1:28" s="2" customFormat="1" ht="18" customHeight="1">
      <c r="A14" s="16"/>
      <c r="B14" s="12"/>
      <c r="C14" s="125"/>
      <c r="D14" s="115" t="s">
        <v>8</v>
      </c>
      <c r="E14" s="116"/>
      <c r="F14" s="117"/>
      <c r="G14" s="61">
        <f>ABS(NORMSINV(G12/2))</f>
        <v>1.959962787408407</v>
      </c>
      <c r="H14" s="62"/>
      <c r="I14" s="62"/>
      <c r="J14" s="86">
        <f>TINV(G7,G8)</f>
        <v>2.0638981368392706</v>
      </c>
      <c r="K14" s="62"/>
      <c r="L14" s="77"/>
      <c r="M14" s="62">
        <f>CHIINV(G7/2,G8)</f>
        <v>39.364060144610036</v>
      </c>
      <c r="N14" s="62"/>
      <c r="O14" s="63"/>
      <c r="P14" s="86">
        <f>CHIINV(1-G7/2,G8)</f>
        <v>12.40114583254126</v>
      </c>
      <c r="Q14" s="62"/>
      <c r="R14" s="77"/>
      <c r="S14" s="61">
        <f>FINV($G$7/2,$G$8,$G$9)</f>
        <v>2.2989041781329433</v>
      </c>
      <c r="T14" s="62"/>
      <c r="U14" s="63"/>
      <c r="V14" s="62">
        <f>1/FINV($G$7/2,$G$9,$G$8)</f>
        <v>0.43819838017307805</v>
      </c>
      <c r="W14" s="62"/>
      <c r="X14" s="77"/>
      <c r="Y14" s="5"/>
      <c r="AA14"/>
      <c r="AB14"/>
    </row>
    <row r="15" spans="1:28" s="2" customFormat="1" ht="18" customHeight="1" thickBot="1">
      <c r="A15" s="16"/>
      <c r="B15" s="12"/>
      <c r="C15" s="126"/>
      <c r="D15" s="118" t="s">
        <v>7</v>
      </c>
      <c r="E15" s="119"/>
      <c r="F15" s="120"/>
      <c r="G15" s="55" t="s">
        <v>25</v>
      </c>
      <c r="H15" s="56"/>
      <c r="I15" s="56"/>
      <c r="J15" s="87" t="s">
        <v>19</v>
      </c>
      <c r="K15" s="56"/>
      <c r="L15" s="88"/>
      <c r="M15" s="56" t="s">
        <v>22</v>
      </c>
      <c r="N15" s="56"/>
      <c r="O15" s="57"/>
      <c r="P15" s="87" t="s">
        <v>27</v>
      </c>
      <c r="Q15" s="56"/>
      <c r="R15" s="88"/>
      <c r="S15" s="55" t="s">
        <v>24</v>
      </c>
      <c r="T15" s="56"/>
      <c r="U15" s="57"/>
      <c r="V15" s="56" t="s">
        <v>40</v>
      </c>
      <c r="W15" s="56"/>
      <c r="X15" s="88"/>
      <c r="Y15" s="5"/>
      <c r="AA15" s="38"/>
      <c r="AB15"/>
    </row>
    <row r="16" spans="1:28" s="2" customFormat="1" ht="18" customHeight="1">
      <c r="A16" s="16"/>
      <c r="B16" s="12"/>
      <c r="C16" s="125" t="s">
        <v>11</v>
      </c>
      <c r="D16" s="108" t="s">
        <v>10</v>
      </c>
      <c r="E16" s="100"/>
      <c r="F16" s="109"/>
      <c r="G16" s="68" t="s">
        <v>34</v>
      </c>
      <c r="H16" s="69"/>
      <c r="I16" s="69"/>
      <c r="J16" s="95" t="s">
        <v>34</v>
      </c>
      <c r="K16" s="69"/>
      <c r="L16" s="96"/>
      <c r="M16" s="69" t="s">
        <v>35</v>
      </c>
      <c r="N16" s="69"/>
      <c r="O16" s="70"/>
      <c r="P16" s="95" t="s">
        <v>35</v>
      </c>
      <c r="Q16" s="69"/>
      <c r="R16" s="96"/>
      <c r="S16" s="68" t="s">
        <v>35</v>
      </c>
      <c r="T16" s="69"/>
      <c r="U16" s="70"/>
      <c r="V16" s="69" t="s">
        <v>35</v>
      </c>
      <c r="W16" s="69"/>
      <c r="X16" s="96"/>
      <c r="Y16" s="5"/>
      <c r="AA16"/>
      <c r="AB16"/>
    </row>
    <row r="17" spans="1:28" s="2" customFormat="1" ht="18" customHeight="1" thickBot="1">
      <c r="A17" s="16"/>
      <c r="B17" s="12"/>
      <c r="C17" s="125"/>
      <c r="D17" s="110"/>
      <c r="E17" s="111"/>
      <c r="F17" s="112"/>
      <c r="G17" s="64">
        <f>G7*2</f>
        <v>0.1</v>
      </c>
      <c r="H17" s="65"/>
      <c r="I17" s="65"/>
      <c r="J17" s="97">
        <f>G7*2</f>
        <v>0.1</v>
      </c>
      <c r="K17" s="65"/>
      <c r="L17" s="98"/>
      <c r="M17" s="65">
        <f>G7</f>
        <v>0.05</v>
      </c>
      <c r="N17" s="65"/>
      <c r="O17" s="66"/>
      <c r="P17" s="97">
        <f>G7</f>
        <v>0.05</v>
      </c>
      <c r="Q17" s="65"/>
      <c r="R17" s="98"/>
      <c r="S17" s="64">
        <f>$G$7</f>
        <v>0.05</v>
      </c>
      <c r="T17" s="65"/>
      <c r="U17" s="66"/>
      <c r="V17" s="65">
        <f>$G$7</f>
        <v>0.05</v>
      </c>
      <c r="W17" s="65"/>
      <c r="X17" s="98"/>
      <c r="Y17" s="5"/>
      <c r="AA17"/>
      <c r="AB17"/>
    </row>
    <row r="18" spans="1:28" s="2" customFormat="1" ht="18" customHeight="1" thickBot="1">
      <c r="A18" s="16"/>
      <c r="B18" s="12"/>
      <c r="C18" s="125"/>
      <c r="D18" s="113" t="s">
        <v>9</v>
      </c>
      <c r="E18" s="103"/>
      <c r="F18" s="114"/>
      <c r="G18" s="78">
        <f>G7*2</f>
        <v>0.1</v>
      </c>
      <c r="H18" s="79"/>
      <c r="I18" s="79"/>
      <c r="J18" s="93">
        <f>G7*2</f>
        <v>0.1</v>
      </c>
      <c r="K18" s="79"/>
      <c r="L18" s="94"/>
      <c r="M18" s="79">
        <f>G7</f>
        <v>0.05</v>
      </c>
      <c r="N18" s="79"/>
      <c r="O18" s="80"/>
      <c r="P18" s="93">
        <f>G7</f>
        <v>0.05</v>
      </c>
      <c r="Q18" s="79"/>
      <c r="R18" s="94"/>
      <c r="S18" s="78">
        <f>$G$7</f>
        <v>0.05</v>
      </c>
      <c r="T18" s="79"/>
      <c r="U18" s="80"/>
      <c r="V18" s="79">
        <f>$G$7</f>
        <v>0.05</v>
      </c>
      <c r="W18" s="79"/>
      <c r="X18" s="94"/>
      <c r="Y18" s="5"/>
      <c r="AA18"/>
      <c r="AB18"/>
    </row>
    <row r="19" spans="1:28" s="2" customFormat="1" ht="18" customHeight="1">
      <c r="A19" s="16"/>
      <c r="B19" s="12"/>
      <c r="C19" s="125"/>
      <c r="D19" s="115" t="s">
        <v>8</v>
      </c>
      <c r="E19" s="116"/>
      <c r="F19" s="117"/>
      <c r="G19" s="81">
        <f>ABS(NORMSINV(G7))</f>
        <v>1.6448534756699833</v>
      </c>
      <c r="H19" s="82"/>
      <c r="I19" s="82"/>
      <c r="J19" s="84">
        <f>TINV(G7*2,G8)</f>
        <v>1.7108823158196174</v>
      </c>
      <c r="K19" s="82"/>
      <c r="L19" s="85"/>
      <c r="M19" s="82">
        <f>CHIINV(M17,G8)</f>
        <v>36.415026464769944</v>
      </c>
      <c r="N19" s="82"/>
      <c r="O19" s="83"/>
      <c r="P19" s="84">
        <f>CHIINV(1-M17,G8)</f>
        <v>13.848422182229308</v>
      </c>
      <c r="Q19" s="82"/>
      <c r="R19" s="85"/>
      <c r="S19" s="81">
        <f>FINV($S$17,$G$8,$G$9)</f>
        <v>2.0050094917678507</v>
      </c>
      <c r="T19" s="82"/>
      <c r="U19" s="83"/>
      <c r="V19" s="82">
        <f>1/FINV($S$17,$G$9,$G$8)</f>
        <v>0.5016958948370742</v>
      </c>
      <c r="W19" s="82"/>
      <c r="X19" s="85"/>
      <c r="Y19" s="5"/>
      <c r="AA19" s="37"/>
      <c r="AB19"/>
    </row>
    <row r="20" spans="1:28" s="2" customFormat="1" ht="18" customHeight="1" thickBot="1">
      <c r="A20" s="16"/>
      <c r="B20" s="22"/>
      <c r="C20" s="126"/>
      <c r="D20" s="118" t="s">
        <v>7</v>
      </c>
      <c r="E20" s="119"/>
      <c r="F20" s="120"/>
      <c r="G20" s="55" t="s">
        <v>26</v>
      </c>
      <c r="H20" s="56"/>
      <c r="I20" s="56"/>
      <c r="J20" s="87" t="s">
        <v>18</v>
      </c>
      <c r="K20" s="56"/>
      <c r="L20" s="88"/>
      <c r="M20" s="56" t="s">
        <v>21</v>
      </c>
      <c r="N20" s="56"/>
      <c r="O20" s="57"/>
      <c r="P20" s="87" t="s">
        <v>30</v>
      </c>
      <c r="Q20" s="56"/>
      <c r="R20" s="88"/>
      <c r="S20" s="55" t="s">
        <v>23</v>
      </c>
      <c r="T20" s="56"/>
      <c r="U20" s="57"/>
      <c r="V20" s="56" t="s">
        <v>41</v>
      </c>
      <c r="W20" s="56"/>
      <c r="X20" s="88"/>
      <c r="Y20" s="5"/>
      <c r="AA20"/>
      <c r="AB20"/>
    </row>
    <row r="21" spans="1:25" s="2" customFormat="1" ht="18" customHeight="1">
      <c r="A21" s="16"/>
      <c r="B21" s="12"/>
      <c r="C21" s="32"/>
      <c r="D21" s="32"/>
      <c r="E21" s="32"/>
      <c r="F21" s="34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5"/>
    </row>
    <row r="22" spans="1:25" s="2" customFormat="1" ht="18" customHeight="1">
      <c r="A22" s="16"/>
      <c r="B22" s="12"/>
      <c r="C22" s="33"/>
      <c r="D22" s="33"/>
      <c r="E22" s="33"/>
      <c r="F22" s="31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"/>
    </row>
    <row r="23" spans="1:25" s="2" customFormat="1" ht="18" customHeight="1" thickBot="1">
      <c r="A23" s="16"/>
      <c r="B23" s="12"/>
      <c r="C23" s="46" t="s">
        <v>38</v>
      </c>
      <c r="D23" s="33"/>
      <c r="E23" s="33"/>
      <c r="F23" s="31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5"/>
    </row>
    <row r="24" spans="1:25" s="2" customFormat="1" ht="18" customHeight="1" thickBot="1">
      <c r="A24" s="16"/>
      <c r="B24" s="12"/>
      <c r="C24" s="99" t="s">
        <v>6</v>
      </c>
      <c r="D24" s="100"/>
      <c r="E24" s="100"/>
      <c r="F24" s="101"/>
      <c r="G24" s="58">
        <v>1.96</v>
      </c>
      <c r="H24" s="59"/>
      <c r="I24" s="59"/>
      <c r="J24" s="132">
        <v>2.262</v>
      </c>
      <c r="K24" s="59"/>
      <c r="L24" s="133"/>
      <c r="M24" s="59">
        <v>19.023</v>
      </c>
      <c r="N24" s="59"/>
      <c r="O24" s="59"/>
      <c r="P24" s="132">
        <v>2.7</v>
      </c>
      <c r="Q24" s="59"/>
      <c r="R24" s="133"/>
      <c r="S24" s="58">
        <v>8.905</v>
      </c>
      <c r="T24" s="59"/>
      <c r="U24" s="60"/>
      <c r="V24" s="59">
        <v>4.718</v>
      </c>
      <c r="W24" s="59"/>
      <c r="X24" s="133"/>
      <c r="Y24" s="5"/>
    </row>
    <row r="25" spans="1:25" s="2" customFormat="1" ht="18" customHeight="1" thickBot="1">
      <c r="A25" s="16"/>
      <c r="B25" s="12"/>
      <c r="C25" s="102" t="s">
        <v>5</v>
      </c>
      <c r="D25" s="103"/>
      <c r="E25" s="103"/>
      <c r="F25" s="104"/>
      <c r="G25" s="40"/>
      <c r="H25" s="40"/>
      <c r="I25" s="40"/>
      <c r="J25" s="134">
        <v>9</v>
      </c>
      <c r="K25" s="135"/>
      <c r="L25" s="136"/>
      <c r="M25" s="135">
        <v>9</v>
      </c>
      <c r="N25" s="135"/>
      <c r="O25" s="135"/>
      <c r="P25" s="134">
        <v>9</v>
      </c>
      <c r="Q25" s="135"/>
      <c r="R25" s="136"/>
      <c r="S25" s="143">
        <v>9</v>
      </c>
      <c r="T25" s="135"/>
      <c r="U25" s="144"/>
      <c r="V25" s="135">
        <v>9</v>
      </c>
      <c r="W25" s="135"/>
      <c r="X25" s="136"/>
      <c r="Y25" s="5"/>
    </row>
    <row r="26" spans="1:25" s="2" customFormat="1" ht="18" customHeight="1" thickBot="1">
      <c r="A26" s="16"/>
      <c r="B26" s="12"/>
      <c r="C26" s="105" t="s">
        <v>4</v>
      </c>
      <c r="D26" s="106"/>
      <c r="E26" s="106"/>
      <c r="F26" s="107"/>
      <c r="G26" s="41"/>
      <c r="H26" s="41"/>
      <c r="I26" s="41"/>
      <c r="J26" s="42"/>
      <c r="K26" s="43"/>
      <c r="L26" s="44"/>
      <c r="M26" s="43"/>
      <c r="N26" s="41"/>
      <c r="O26" s="41"/>
      <c r="P26" s="139"/>
      <c r="Q26" s="140"/>
      <c r="R26" s="141"/>
      <c r="S26" s="143">
        <v>4</v>
      </c>
      <c r="T26" s="135"/>
      <c r="U26" s="144"/>
      <c r="V26" s="135">
        <v>4</v>
      </c>
      <c r="W26" s="135"/>
      <c r="X26" s="136"/>
      <c r="Y26" s="5"/>
    </row>
    <row r="27" spans="1:25" s="2" customFormat="1" ht="18" customHeight="1">
      <c r="A27" s="16"/>
      <c r="B27" s="12"/>
      <c r="C27" s="30" t="s">
        <v>3</v>
      </c>
      <c r="D27" s="108" t="s">
        <v>2</v>
      </c>
      <c r="E27" s="100"/>
      <c r="F27" s="109"/>
      <c r="G27" s="61">
        <f>NORMSDIST(-G24)*2</f>
        <v>0.04999565036197895</v>
      </c>
      <c r="H27" s="62"/>
      <c r="I27" s="62"/>
      <c r="J27" s="86">
        <f>TDIST(J24,J25,2)</f>
        <v>0.05001284512400625</v>
      </c>
      <c r="K27" s="62"/>
      <c r="L27" s="77"/>
      <c r="M27" s="62">
        <f>CHIDIST(M24,M25)*2</f>
        <v>0.0499960797977406</v>
      </c>
      <c r="N27" s="62"/>
      <c r="O27" s="62"/>
      <c r="P27" s="86">
        <f>(1-CHIDIST(P24,M25))*2</f>
        <v>0.049975178620266014</v>
      </c>
      <c r="Q27" s="62"/>
      <c r="R27" s="77"/>
      <c r="S27" s="61">
        <f>FDIST($S$24,$S$25,$S$26)*2</f>
        <v>0.04999678763550454</v>
      </c>
      <c r="T27" s="62"/>
      <c r="U27" s="63"/>
      <c r="V27" s="62">
        <f>FDIST($V$24,$S$26,$S$25)*2</f>
        <v>0.05000233135137097</v>
      </c>
      <c r="W27" s="62"/>
      <c r="X27" s="77"/>
      <c r="Y27" s="5"/>
    </row>
    <row r="28" spans="1:25" s="2" customFormat="1" ht="18" customHeight="1" thickBot="1">
      <c r="A28" s="16"/>
      <c r="B28" s="12"/>
      <c r="C28" s="29" t="s">
        <v>1</v>
      </c>
      <c r="D28" s="110"/>
      <c r="E28" s="111"/>
      <c r="F28" s="112"/>
      <c r="G28" s="130">
        <f>NORMSDIST(-G24)</f>
        <v>0.024997825180989475</v>
      </c>
      <c r="H28" s="131"/>
      <c r="I28" s="131"/>
      <c r="J28" s="137">
        <f>TDIST(J24,J25,1)</f>
        <v>0.025006422562003125</v>
      </c>
      <c r="K28" s="131"/>
      <c r="L28" s="138"/>
      <c r="M28" s="131">
        <f>CHIDIST(M24,M25)</f>
        <v>0.0249980398988703</v>
      </c>
      <c r="N28" s="131"/>
      <c r="O28" s="131"/>
      <c r="P28" s="137">
        <f>(1-CHIDIST(P24,M25))</f>
        <v>0.024987589310133007</v>
      </c>
      <c r="Q28" s="131"/>
      <c r="R28" s="138"/>
      <c r="S28" s="130">
        <f>FDIST($S$24,$S$25,$S$26)</f>
        <v>0.02499839381775227</v>
      </c>
      <c r="T28" s="131"/>
      <c r="U28" s="142"/>
      <c r="V28" s="131">
        <f>FDIST($V$24,$S$26,$S$25)</f>
        <v>0.025001165675685486</v>
      </c>
      <c r="W28" s="131"/>
      <c r="X28" s="138"/>
      <c r="Y28" s="5"/>
    </row>
    <row r="29" spans="1:25" s="2" customFormat="1" ht="18" customHeight="1">
      <c r="A29" s="16"/>
      <c r="B29" s="12"/>
      <c r="C29" s="4"/>
      <c r="D29" s="4"/>
      <c r="E29" s="4"/>
      <c r="F29" s="18"/>
      <c r="J29" s="9"/>
      <c r="K29" s="9"/>
      <c r="L29" s="9"/>
      <c r="M29" s="9"/>
      <c r="N29" s="9"/>
      <c r="O29" s="9"/>
      <c r="P29" s="45"/>
      <c r="Q29" s="4"/>
      <c r="R29" s="4"/>
      <c r="S29" s="4"/>
      <c r="T29" s="4"/>
      <c r="U29" s="3"/>
      <c r="V29" s="8"/>
      <c r="W29" s="4"/>
      <c r="X29" s="4"/>
      <c r="Y29" s="5"/>
    </row>
    <row r="30" spans="1:25" s="2" customFormat="1" ht="18" customHeight="1">
      <c r="A30" s="16"/>
      <c r="B30" s="3"/>
      <c r="C30" s="7"/>
      <c r="D30" s="7"/>
      <c r="E30" s="7"/>
      <c r="F30" s="18"/>
      <c r="J30" s="9"/>
      <c r="K30" s="9"/>
      <c r="L30" s="9"/>
      <c r="M30" s="9"/>
      <c r="N30" s="9"/>
      <c r="O30" s="9"/>
      <c r="P30" s="4"/>
      <c r="Q30" s="4"/>
      <c r="R30" s="4"/>
      <c r="S30" s="4"/>
      <c r="T30" s="4"/>
      <c r="U30" s="3"/>
      <c r="V30" s="8"/>
      <c r="W30" s="4"/>
      <c r="X30" s="4"/>
      <c r="Y30" s="5"/>
    </row>
    <row r="31" spans="1:25" s="2" customFormat="1" ht="18" customHeight="1">
      <c r="A31" s="16"/>
      <c r="B31" s="3"/>
      <c r="C31" s="7"/>
      <c r="D31" s="7"/>
      <c r="E31" s="7"/>
      <c r="P31" s="10"/>
      <c r="Q31" s="4"/>
      <c r="R31" s="4"/>
      <c r="S31" s="4"/>
      <c r="T31" s="4"/>
      <c r="U31" s="3"/>
      <c r="V31" s="8"/>
      <c r="W31" s="4"/>
      <c r="X31" s="4"/>
      <c r="Y31" s="5"/>
    </row>
    <row r="32" spans="1:25" s="2" customFormat="1" ht="18" customHeight="1">
      <c r="A32" s="16"/>
      <c r="B32" s="3"/>
      <c r="C32" s="7"/>
      <c r="D32" s="7"/>
      <c r="E32" s="7"/>
      <c r="P32" s="10"/>
      <c r="Q32" s="4"/>
      <c r="R32" s="4"/>
      <c r="S32" s="4"/>
      <c r="T32" s="4"/>
      <c r="U32" s="3"/>
      <c r="V32" s="8"/>
      <c r="W32" s="4"/>
      <c r="X32" s="4"/>
      <c r="Y32" s="5"/>
    </row>
    <row r="33" spans="1:25" s="2" customFormat="1" ht="18" customHeight="1">
      <c r="A33" s="16"/>
      <c r="B33" s="3"/>
      <c r="C33" s="4"/>
      <c r="D33" s="4"/>
      <c r="E33" s="4"/>
      <c r="F33" s="4"/>
      <c r="P33" s="4"/>
      <c r="Q33" s="4"/>
      <c r="R33" s="4"/>
      <c r="S33" s="4"/>
      <c r="T33" s="4"/>
      <c r="U33" s="3"/>
      <c r="V33" s="8"/>
      <c r="W33" s="4"/>
      <c r="X33" s="4"/>
      <c r="Y33" s="5"/>
    </row>
    <row r="34" spans="1:25" s="2" customFormat="1" ht="18" customHeight="1">
      <c r="A34" s="16"/>
      <c r="B34" s="3"/>
      <c r="C34" s="4"/>
      <c r="D34" s="4"/>
      <c r="E34" s="4"/>
      <c r="F34" s="4"/>
      <c r="P34" s="11"/>
      <c r="Q34" s="4"/>
      <c r="R34" s="4"/>
      <c r="S34" s="4"/>
      <c r="T34" s="4"/>
      <c r="U34" s="3"/>
      <c r="V34" s="8"/>
      <c r="W34" s="4"/>
      <c r="X34" s="4"/>
      <c r="Y34" s="5"/>
    </row>
    <row r="35" spans="1:25" s="2" customFormat="1" ht="18" customHeight="1">
      <c r="A35" s="16"/>
      <c r="B35" s="4"/>
      <c r="C35" s="4"/>
      <c r="D35" s="4"/>
      <c r="E35" s="4"/>
      <c r="F35" s="4"/>
      <c r="J35" s="9"/>
      <c r="K35" s="9"/>
      <c r="L35" s="9"/>
      <c r="M35" s="9"/>
      <c r="N35" s="9"/>
      <c r="O35" s="9"/>
      <c r="P35" s="11"/>
      <c r="Q35" s="4"/>
      <c r="R35" s="4"/>
      <c r="S35" s="4"/>
      <c r="T35" s="4"/>
      <c r="U35" s="3"/>
      <c r="V35" s="8"/>
      <c r="W35" s="4"/>
      <c r="X35" s="4"/>
      <c r="Y35" s="5"/>
    </row>
    <row r="36" spans="1:25" s="2" customFormat="1" ht="18" customHeight="1">
      <c r="A36" s="16"/>
      <c r="B36" s="12"/>
      <c r="C36" s="12"/>
      <c r="D36" s="12"/>
      <c r="E36" s="12"/>
      <c r="F36" s="18"/>
      <c r="J36" s="9"/>
      <c r="K36" s="9"/>
      <c r="L36" s="9"/>
      <c r="M36" s="9"/>
      <c r="N36" s="9"/>
      <c r="O36" s="9"/>
      <c r="P36" s="11"/>
      <c r="Q36" s="4"/>
      <c r="R36" s="4"/>
      <c r="S36" s="4"/>
      <c r="T36" s="4"/>
      <c r="U36" s="3"/>
      <c r="V36" s="8"/>
      <c r="W36" s="4"/>
      <c r="X36" s="4"/>
      <c r="Y36" s="5"/>
    </row>
    <row r="37" spans="1:25" s="2" customFormat="1" ht="18" customHeight="1">
      <c r="A37" s="16"/>
      <c r="B37" s="25"/>
      <c r="C37" s="26"/>
      <c r="D37" s="26"/>
      <c r="E37" s="26"/>
      <c r="F37" s="26"/>
      <c r="Q37" s="4"/>
      <c r="R37" s="4"/>
      <c r="S37" s="4"/>
      <c r="T37" s="4"/>
      <c r="U37" s="3"/>
      <c r="V37" s="8"/>
      <c r="W37" s="4"/>
      <c r="X37" s="4"/>
      <c r="Y37" s="5"/>
    </row>
    <row r="38" spans="1:25" s="2" customFormat="1" ht="18" customHeight="1">
      <c r="A38" s="16"/>
      <c r="B38" s="26"/>
      <c r="C38" s="26"/>
      <c r="D38" s="26"/>
      <c r="E38" s="26"/>
      <c r="F38" s="26"/>
      <c r="Q38" s="4"/>
      <c r="R38" s="4"/>
      <c r="S38" s="4"/>
      <c r="T38" s="4"/>
      <c r="U38" s="3"/>
      <c r="V38" s="8"/>
      <c r="W38" s="4"/>
      <c r="X38" s="4"/>
      <c r="Y38" s="5"/>
    </row>
    <row r="39" spans="1:25" s="2" customFormat="1" ht="18" customHeight="1">
      <c r="A39" s="6"/>
      <c r="B39" s="12"/>
      <c r="C39" s="12"/>
      <c r="D39" s="12"/>
      <c r="E39" s="12"/>
      <c r="Q39" s="4"/>
      <c r="R39" s="4"/>
      <c r="S39" s="4"/>
      <c r="T39" s="4"/>
      <c r="U39" s="4"/>
      <c r="V39" s="4"/>
      <c r="W39" s="4"/>
      <c r="X39" s="4"/>
      <c r="Y39" s="5"/>
    </row>
    <row r="40" spans="1:25" s="2" customFormat="1" ht="18" customHeight="1">
      <c r="A40" s="6"/>
      <c r="B40" s="12"/>
      <c r="C40" s="12"/>
      <c r="D40" s="12"/>
      <c r="E40" s="12"/>
      <c r="Q40" s="4"/>
      <c r="R40" s="4"/>
      <c r="S40" s="4"/>
      <c r="T40" s="4"/>
      <c r="U40" s="4"/>
      <c r="V40" s="4"/>
      <c r="W40" s="4"/>
      <c r="X40" s="4"/>
      <c r="Y40" s="5"/>
    </row>
    <row r="41" spans="1:25" s="2" customFormat="1" ht="18" customHeight="1">
      <c r="A41" s="6"/>
      <c r="B41" s="12"/>
      <c r="C41" s="12"/>
      <c r="D41" s="12"/>
      <c r="E41" s="12"/>
      <c r="Q41" s="4"/>
      <c r="R41" s="4"/>
      <c r="S41" s="4"/>
      <c r="T41" s="4"/>
      <c r="U41" s="4"/>
      <c r="V41" s="4"/>
      <c r="W41" s="4"/>
      <c r="X41" s="4"/>
      <c r="Y41" s="5"/>
    </row>
    <row r="42" spans="1:25" s="2" customFormat="1" ht="18" customHeight="1">
      <c r="A42" s="6"/>
      <c r="B42" s="4"/>
      <c r="C42" s="4"/>
      <c r="D42" s="4"/>
      <c r="E42" s="4"/>
      <c r="Q42" s="4"/>
      <c r="R42" s="4"/>
      <c r="S42" s="4"/>
      <c r="T42" s="4"/>
      <c r="U42" s="4"/>
      <c r="V42" s="4"/>
      <c r="W42" s="4"/>
      <c r="X42" s="4"/>
      <c r="Y42" s="5"/>
    </row>
    <row r="43" spans="1:25" s="2" customFormat="1" ht="18" customHeight="1">
      <c r="A43" s="6"/>
      <c r="B43" s="4"/>
      <c r="C43" s="3"/>
      <c r="D43" s="3"/>
      <c r="E43" s="3"/>
      <c r="Q43" s="4"/>
      <c r="R43" s="4"/>
      <c r="S43" s="4"/>
      <c r="T43" s="4"/>
      <c r="U43" s="4"/>
      <c r="V43" s="4"/>
      <c r="W43" s="4"/>
      <c r="X43" s="4"/>
      <c r="Y43" s="5"/>
    </row>
    <row r="44" spans="1:25" s="2" customFormat="1" ht="18" customHeight="1">
      <c r="A44" s="6"/>
      <c r="B44" s="4"/>
      <c r="C44" s="4"/>
      <c r="D44" s="4"/>
      <c r="E44" s="4"/>
      <c r="Q44" s="4"/>
      <c r="R44" s="4"/>
      <c r="S44" s="4"/>
      <c r="T44" s="4"/>
      <c r="U44" s="4"/>
      <c r="V44" s="4"/>
      <c r="W44" s="4"/>
      <c r="X44" s="4"/>
      <c r="Y44" s="5"/>
    </row>
    <row r="45" spans="1:25" s="2" customFormat="1" ht="18" customHeight="1">
      <c r="A45" s="6"/>
      <c r="B45" s="4"/>
      <c r="C45" s="4"/>
      <c r="D45" s="4"/>
      <c r="E45" s="4"/>
      <c r="Q45" s="4"/>
      <c r="R45" s="4"/>
      <c r="S45" s="4"/>
      <c r="T45" s="4"/>
      <c r="U45" s="4"/>
      <c r="V45" s="4"/>
      <c r="W45" s="4"/>
      <c r="X45" s="4"/>
      <c r="Y45" s="5"/>
    </row>
    <row r="46" spans="1:25" s="2" customFormat="1" ht="18" customHeight="1">
      <c r="A46" s="6"/>
      <c r="B46" s="4"/>
      <c r="C46" s="4"/>
      <c r="D46" s="4"/>
      <c r="E46" s="4"/>
      <c r="Q46" s="4"/>
      <c r="R46" s="4"/>
      <c r="S46" s="4"/>
      <c r="T46" s="4"/>
      <c r="U46" s="4"/>
      <c r="V46" s="4"/>
      <c r="W46" s="4"/>
      <c r="X46" s="4"/>
      <c r="Y46" s="5"/>
    </row>
    <row r="47" spans="1:25" s="2" customFormat="1" ht="18" customHeight="1">
      <c r="A47" s="6"/>
      <c r="B47" s="4"/>
      <c r="C47" s="4"/>
      <c r="D47" s="4"/>
      <c r="E47" s="4"/>
      <c r="Q47" s="4"/>
      <c r="R47" s="4"/>
      <c r="S47" s="4"/>
      <c r="T47" s="4"/>
      <c r="U47" s="4"/>
      <c r="V47" s="4"/>
      <c r="W47" s="4"/>
      <c r="X47" s="4"/>
      <c r="Y47" s="5"/>
    </row>
    <row r="48" spans="1:25" s="2" customFormat="1" ht="12.75" customHeight="1" thickBot="1">
      <c r="A48" s="17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4"/>
    </row>
    <row r="49" s="2" customFormat="1" ht="9.7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</sheetData>
  <mergeCells count="117">
    <mergeCell ref="V28:X28"/>
    <mergeCell ref="J4:Q4"/>
    <mergeCell ref="K8:Q8"/>
    <mergeCell ref="K7:Q7"/>
    <mergeCell ref="V24:X24"/>
    <mergeCell ref="V25:X25"/>
    <mergeCell ref="V26:X26"/>
    <mergeCell ref="V27:X27"/>
    <mergeCell ref="V17:X17"/>
    <mergeCell ref="V18:X18"/>
    <mergeCell ref="V19:X19"/>
    <mergeCell ref="V20:X20"/>
    <mergeCell ref="P26:R26"/>
    <mergeCell ref="S28:U28"/>
    <mergeCell ref="P28:R28"/>
    <mergeCell ref="S25:U25"/>
    <mergeCell ref="S26:U26"/>
    <mergeCell ref="S27:U27"/>
    <mergeCell ref="P20:R20"/>
    <mergeCell ref="P24:R24"/>
    <mergeCell ref="V10:X10"/>
    <mergeCell ref="V11:X11"/>
    <mergeCell ref="V12:X12"/>
    <mergeCell ref="V13:X13"/>
    <mergeCell ref="V15:X15"/>
    <mergeCell ref="V16:X16"/>
    <mergeCell ref="S15:U15"/>
    <mergeCell ref="S16:U16"/>
    <mergeCell ref="P25:R25"/>
    <mergeCell ref="P27:R27"/>
    <mergeCell ref="P16:R16"/>
    <mergeCell ref="P17:R17"/>
    <mergeCell ref="P18:R18"/>
    <mergeCell ref="P19:R19"/>
    <mergeCell ref="M10:O10"/>
    <mergeCell ref="M11:O11"/>
    <mergeCell ref="P10:R10"/>
    <mergeCell ref="P11:R11"/>
    <mergeCell ref="M14:O14"/>
    <mergeCell ref="M17:O17"/>
    <mergeCell ref="M18:O18"/>
    <mergeCell ref="M12:O12"/>
    <mergeCell ref="M13:O13"/>
    <mergeCell ref="J10:L10"/>
    <mergeCell ref="J11:L11"/>
    <mergeCell ref="M27:O27"/>
    <mergeCell ref="M28:O28"/>
    <mergeCell ref="M24:O24"/>
    <mergeCell ref="M25:O25"/>
    <mergeCell ref="M19:O19"/>
    <mergeCell ref="M20:O20"/>
    <mergeCell ref="M16:O16"/>
    <mergeCell ref="M15:O15"/>
    <mergeCell ref="G24:I24"/>
    <mergeCell ref="G27:I27"/>
    <mergeCell ref="G28:I28"/>
    <mergeCell ref="J24:L24"/>
    <mergeCell ref="J25:L25"/>
    <mergeCell ref="J27:L27"/>
    <mergeCell ref="J28:L28"/>
    <mergeCell ref="G19:I19"/>
    <mergeCell ref="G20:I20"/>
    <mergeCell ref="G15:I15"/>
    <mergeCell ref="G16:I16"/>
    <mergeCell ref="G17:I17"/>
    <mergeCell ref="G7:I7"/>
    <mergeCell ref="G8:I8"/>
    <mergeCell ref="G9:I9"/>
    <mergeCell ref="G10:I10"/>
    <mergeCell ref="G11:I11"/>
    <mergeCell ref="G12:I12"/>
    <mergeCell ref="G13:I13"/>
    <mergeCell ref="D18:F18"/>
    <mergeCell ref="G14:I14"/>
    <mergeCell ref="G18:I18"/>
    <mergeCell ref="D19:F19"/>
    <mergeCell ref="D20:F20"/>
    <mergeCell ref="D27:F28"/>
    <mergeCell ref="C11:C15"/>
    <mergeCell ref="C16:C20"/>
    <mergeCell ref="C7:F7"/>
    <mergeCell ref="C8:F8"/>
    <mergeCell ref="C9:F9"/>
    <mergeCell ref="C10:F10"/>
    <mergeCell ref="C24:F24"/>
    <mergeCell ref="C25:F25"/>
    <mergeCell ref="C26:F26"/>
    <mergeCell ref="D11:F12"/>
    <mergeCell ref="D13:F13"/>
    <mergeCell ref="D14:F14"/>
    <mergeCell ref="D15:F15"/>
    <mergeCell ref="D16:F17"/>
    <mergeCell ref="J20:L20"/>
    <mergeCell ref="J18:L18"/>
    <mergeCell ref="J14:L14"/>
    <mergeCell ref="J15:L15"/>
    <mergeCell ref="J16:L16"/>
    <mergeCell ref="J17:L17"/>
    <mergeCell ref="X3:Y3"/>
    <mergeCell ref="S18:U18"/>
    <mergeCell ref="S19:U19"/>
    <mergeCell ref="J19:L19"/>
    <mergeCell ref="P14:R14"/>
    <mergeCell ref="P15:R15"/>
    <mergeCell ref="P12:R12"/>
    <mergeCell ref="P13:R13"/>
    <mergeCell ref="J13:L13"/>
    <mergeCell ref="J12:L12"/>
    <mergeCell ref="S20:U20"/>
    <mergeCell ref="S24:U24"/>
    <mergeCell ref="S14:U14"/>
    <mergeCell ref="S17:U17"/>
    <mergeCell ref="S10:U10"/>
    <mergeCell ref="S11:U11"/>
    <mergeCell ref="S12:U12"/>
    <mergeCell ref="S13:U13"/>
    <mergeCell ref="V14:X14"/>
  </mergeCells>
  <printOptions/>
  <pageMargins left="0.54" right="0.1968503937007874" top="0.27" bottom="0.2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</dc:creator>
  <cp:keywords/>
  <dc:description/>
  <cp:lastModifiedBy>tada</cp:lastModifiedBy>
  <cp:lastPrinted>2007-04-10T00:44:33Z</cp:lastPrinted>
  <dcterms:created xsi:type="dcterms:W3CDTF">1998-05-06T14:22:11Z</dcterms:created>
  <dcterms:modified xsi:type="dcterms:W3CDTF">2007-04-10T00:45:22Z</dcterms:modified>
  <cp:category/>
  <cp:version/>
  <cp:contentType/>
  <cp:contentStatus/>
</cp:coreProperties>
</file>