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35" tabRatio="731" activeTab="0"/>
  </bookViews>
  <sheets>
    <sheet name="40" sheetId="1" r:id="rId1"/>
    <sheet name="メモ" sheetId="2" state="hidden" r:id="rId2"/>
  </sheets>
  <definedNames>
    <definedName name="_xlnm.Print_Area" localSheetId="0">'40'!$A$1:$AA$44</definedName>
  </definedNames>
  <calcPr fullCalcOnLoad="1"/>
</workbook>
</file>

<file path=xl/sharedStrings.xml><?xml version="1.0" encoding="utf-8"?>
<sst xmlns="http://schemas.openxmlformats.org/spreadsheetml/2006/main" count="55" uniqueCount="50">
  <si>
    <t>記号</t>
  </si>
  <si>
    <t>データ入力欄</t>
  </si>
  <si>
    <t>有意水準α</t>
  </si>
  <si>
    <t>項　目</t>
  </si>
  <si>
    <t>①</t>
  </si>
  <si>
    <t>③</t>
  </si>
  <si>
    <t>④</t>
  </si>
  <si>
    <t>⑤</t>
  </si>
  <si>
    <t>⑥</t>
  </si>
  <si>
    <t>±</t>
  </si>
  <si>
    <t>判　　定</t>
  </si>
  <si>
    <t>②</t>
  </si>
  <si>
    <t>⑦</t>
  </si>
  <si>
    <t>⑧</t>
  </si>
  <si>
    <r>
      <t>χ</t>
    </r>
    <r>
      <rPr>
        <vertAlign val="subscript"/>
        <sz val="14"/>
        <rFont val="ＭＳ Ｐゴシック"/>
        <family val="3"/>
      </rPr>
      <t>0</t>
    </r>
    <r>
      <rPr>
        <vertAlign val="superscript"/>
        <sz val="10"/>
        <rFont val="ＭＳ Ｐゴシック"/>
        <family val="3"/>
      </rPr>
      <t>2</t>
    </r>
  </si>
  <si>
    <r>
      <t>χ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(φ,1-α/2)</t>
    </r>
  </si>
  <si>
    <t>計算値</t>
  </si>
  <si>
    <t>方　　法</t>
  </si>
  <si>
    <t>て下さい。</t>
  </si>
  <si>
    <t>このシート使用時はデータ</t>
  </si>
  <si>
    <t>入力欄のデータはクリアし</t>
  </si>
  <si>
    <r>
      <t>自由度</t>
    </r>
    <r>
      <rPr>
        <sz val="14"/>
        <rFont val="ＭＳ Ｐゴシック"/>
        <family val="3"/>
      </rPr>
      <t>φ</t>
    </r>
  </si>
  <si>
    <r>
      <t>統計量</t>
    </r>
    <r>
      <rPr>
        <sz val="12"/>
        <rFont val="ＭＳ Ｐゴシック"/>
        <family val="3"/>
      </rPr>
      <t>χ</t>
    </r>
    <r>
      <rPr>
        <vertAlign val="subscript"/>
        <sz val="10"/>
        <rFont val="ＭＳ Ｐゴシック"/>
        <family val="3"/>
      </rPr>
      <t>0</t>
    </r>
    <r>
      <rPr>
        <vertAlign val="superscript"/>
        <sz val="10"/>
        <rFont val="ＭＳ Ｐゴシック"/>
        <family val="3"/>
      </rPr>
      <t>2</t>
    </r>
  </si>
  <si>
    <t>データ合計</t>
  </si>
  <si>
    <t>二乗値算出</t>
  </si>
  <si>
    <t>④／③</t>
  </si>
  <si>
    <t>⑨</t>
  </si>
  <si>
    <t>⑩</t>
  </si>
  <si>
    <t>ポアソン分布の適合性</t>
  </si>
  <si>
    <t>値</t>
  </si>
  <si>
    <r>
      <t>値の数</t>
    </r>
    <r>
      <rPr>
        <sz val="14"/>
        <rFont val="ＭＳ Ｐゴシック"/>
        <family val="3"/>
      </rPr>
      <t>n</t>
    </r>
  </si>
  <si>
    <t>適合度の検定(No.４)</t>
  </si>
  <si>
    <r>
      <t>χ</t>
    </r>
    <r>
      <rPr>
        <vertAlign val="subscript"/>
        <sz val="14"/>
        <rFont val="ＭＳ ゴシック"/>
        <family val="3"/>
      </rPr>
      <t>1</t>
    </r>
    <r>
      <rPr>
        <sz val="14"/>
        <rFont val="ＭＳ ゴシック"/>
        <family val="3"/>
      </rPr>
      <t>度数</t>
    </r>
  </si>
  <si>
    <t>1/1</t>
  </si>
  <si>
    <t>計算値</t>
  </si>
  <si>
    <t>合　計</t>
  </si>
  <si>
    <t>注)</t>
  </si>
  <si>
    <r>
      <t>χ</t>
    </r>
    <r>
      <rPr>
        <vertAlign val="superscript"/>
        <sz val="10"/>
        <rFont val="ＭＳ Ｐゴシック"/>
        <family val="3"/>
      </rPr>
      <t>2</t>
    </r>
    <r>
      <rPr>
        <sz val="11"/>
        <rFont val="ＭＳ Ｐゴシック"/>
        <family val="3"/>
      </rPr>
      <t>(φ,α/2)</t>
    </r>
  </si>
  <si>
    <t>⑧の項目の記号は両側の場合を示し、片側はα/2がαとなる。</t>
  </si>
  <si>
    <r>
      <t>有意水準</t>
    </r>
    <r>
      <rPr>
        <sz val="12"/>
        <rFont val="ＭＳ ゴシック"/>
        <family val="3"/>
      </rPr>
      <t>α</t>
    </r>
  </si>
  <si>
    <r>
      <t>u</t>
    </r>
    <r>
      <rPr>
        <sz val="12"/>
        <rFont val="ＭＳ ゴシック"/>
        <family val="3"/>
      </rPr>
      <t xml:space="preserve"> (α)</t>
    </r>
  </si>
  <si>
    <t>推定結果(平均値の信頼区間)</t>
  </si>
  <si>
    <t>信頼度95％</t>
  </si>
  <si>
    <t>信頼度99％</t>
  </si>
  <si>
    <r>
      <t>級の代表値</t>
    </r>
    <r>
      <rPr>
        <sz val="14"/>
        <rFont val="ＭＳ ゴシック"/>
        <family val="3"/>
      </rPr>
      <t>x</t>
    </r>
  </si>
  <si>
    <r>
      <t>度数</t>
    </r>
    <r>
      <rPr>
        <sz val="14"/>
        <rFont val="ＭＳ Ｐゴシック"/>
        <family val="3"/>
      </rPr>
      <t>f</t>
    </r>
  </si>
  <si>
    <r>
      <t>級和</t>
    </r>
    <r>
      <rPr>
        <sz val="12"/>
        <rFont val="ＭＳ ゴシック"/>
        <family val="3"/>
      </rPr>
      <t>fx</t>
    </r>
  </si>
  <si>
    <r>
      <t>2乗和</t>
    </r>
    <r>
      <rPr>
        <sz val="12"/>
        <rFont val="ＭＳ ゴシック"/>
        <family val="3"/>
      </rPr>
      <t>fx</t>
    </r>
    <r>
      <rPr>
        <vertAlign val="superscript"/>
        <sz val="12"/>
        <rFont val="ＭＳ ゴシック"/>
        <family val="3"/>
      </rPr>
      <t>2</t>
    </r>
  </si>
  <si>
    <t>付図表-18のσ、推定用</t>
  </si>
  <si>
    <t>～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</si>
</sst>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;[Red]0"/>
    <numFmt numFmtId="192" formatCode="0;0;#"/>
    <numFmt numFmtId="193" formatCode="0.00;0.00;#"/>
    <numFmt numFmtId="194" formatCode="0.000;0.000;#"/>
    <numFmt numFmtId="195" formatCode="&quot;△&quot;\ #,##0;&quot;▲&quot;\ #,##0"/>
    <numFmt numFmtId="196" formatCode="&quot;＋&quot;\ #,##0.0000;&quot;－&quot;\ #,##0.0000"/>
    <numFmt numFmtId="197" formatCode="0.000&quot;以&quot;&quot;下&quot;"/>
    <numFmt numFmtId="198" formatCode="0.000&quot;以&quot;&quot;上&quot;"/>
    <numFmt numFmtId="199" formatCode="0_);[Red]\(0\)"/>
    <numFmt numFmtId="200" formatCode="0.00000"/>
    <numFmt numFmtId="201" formatCode="0.000000000"/>
    <numFmt numFmtId="202" formatCode="0.0000000000"/>
    <numFmt numFmtId="203" formatCode="0_&quot;&quot;個&quot;&quot;抜&quot;&quot;取&quot;&quot;っ&quot;&quot;て&quot;\ "/>
    <numFmt numFmtId="204" formatCode="0.00_&amp;&quot;σの時不合格 &quot;"/>
    <numFmt numFmtId="205" formatCode="0.00_&amp;&quot;の時合格&quot;"/>
    <numFmt numFmtId="206" formatCode="0.00_&amp;&quot;σの時合格&quot;"/>
    <numFmt numFmtId="207" formatCode="\=0.00"/>
    <numFmt numFmtId="208" formatCode="\=0.00&quot;の&quot;&quot;時&quot;&quot;合&quot;&quot;格&quot;"/>
    <numFmt numFmtId="209" formatCode="\=0.00&quot;の&quot;&quot;時&quot;&quot;不&quot;&quot;合&quot;&quot;格&quot;"/>
    <numFmt numFmtId="210" formatCode="&quot;平&quot;&quot;均&quot;\=\&lt;0.00_&amp;&quot;の時合格&quot;"/>
    <numFmt numFmtId="211" formatCode="&quot;平&quot;&quot;均&quot;\=\&gt;0.00_&amp;&quot;の時合格&quot;"/>
    <numFmt numFmtId="212" formatCode="&quot;平&quot;&quot;均&quot;\&gt;0.00_&amp;&quot;の時不合格&quot;"/>
    <numFmt numFmtId="213" formatCode="&quot;平&quot;&quot;均&quot;\&lt;0.00_&amp;&quot;の時不合格&quot;"/>
    <numFmt numFmtId="214" formatCode="\ﾛ\ｯ\ﾄ&quot;か&quot;&quot;ら&quot;0&quot;個&quot;"/>
    <numFmt numFmtId="215" formatCode="0.00000000"/>
    <numFmt numFmtId="216" formatCode="0.0000000"/>
    <numFmt numFmtId="217" formatCode="0.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  <numFmt numFmtId="222" formatCode="0.000000_ "/>
    <numFmt numFmtId="223" formatCode="0.0000000_ "/>
    <numFmt numFmtId="224" formatCode="0.00000_ "/>
    <numFmt numFmtId="225" formatCode="General&quot;個&quot;&quot;の&quot;&quot;確&quot;&quot;率&quot;"/>
    <numFmt numFmtId="226" formatCode="0.000_);[Red]\(0.000\)"/>
    <numFmt numFmtId="227" formatCode="&quot;＋&quot;\ #,##0.000;&quot;－&quot;\ #,##0.000"/>
  </numFmts>
  <fonts count="2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vertAlign val="subscript"/>
      <sz val="14"/>
      <name val="ＭＳ Ｐゴシック"/>
      <family val="3"/>
    </font>
    <font>
      <b/>
      <sz val="12"/>
      <name val="ＭＳ ゴシック"/>
      <family val="3"/>
    </font>
    <font>
      <vertAlign val="subscript"/>
      <sz val="14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4"/>
      <name val="ＭＳ ゴシック"/>
      <family val="3"/>
    </font>
    <font>
      <vertAlign val="subscript"/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color indexed="10"/>
      <name val="ＭＳ Ｐゴシック"/>
      <family val="3"/>
    </font>
    <font>
      <vertAlign val="superscript"/>
      <sz val="12"/>
      <name val="ＭＳ ゴシック"/>
      <family val="3"/>
    </font>
    <font>
      <sz val="11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8" fillId="0" borderId="0" xfId="20" applyAlignment="1">
      <alignment vertical="center"/>
      <protection/>
    </xf>
    <xf numFmtId="0" fontId="8" fillId="0" borderId="0" xfId="20" applyBorder="1" applyAlignment="1" quotePrefix="1">
      <alignment horizontal="left" vertical="center"/>
      <protection/>
    </xf>
    <xf numFmtId="0" fontId="8" fillId="0" borderId="0" xfId="20" applyBorder="1" applyAlignment="1">
      <alignment vertical="center"/>
      <protection/>
    </xf>
    <xf numFmtId="0" fontId="8" fillId="0" borderId="1" xfId="20" applyBorder="1" applyAlignment="1">
      <alignment vertical="center"/>
      <protection/>
    </xf>
    <xf numFmtId="0" fontId="8" fillId="0" borderId="2" xfId="20" applyBorder="1" applyAlignment="1">
      <alignment vertical="center"/>
      <protection/>
    </xf>
    <xf numFmtId="0" fontId="8" fillId="0" borderId="0" xfId="20" applyBorder="1" applyAlignment="1" quotePrefix="1">
      <alignment horizontal="center" vertical="center"/>
      <protection/>
    </xf>
    <xf numFmtId="20" fontId="8" fillId="0" borderId="0" xfId="20" applyNumberFormat="1" applyFont="1" applyBorder="1" applyAlignment="1" quotePrefix="1">
      <alignment horizontal="left" vertical="center"/>
      <protection/>
    </xf>
    <xf numFmtId="0" fontId="8" fillId="0" borderId="0" xfId="20" applyFont="1" applyBorder="1" applyAlignment="1" quotePrefix="1">
      <alignment horizontal="left"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0" xfId="20" applyBorder="1" applyAlignment="1">
      <alignment horizontal="centerContinuous" vertical="center"/>
      <protection/>
    </xf>
    <xf numFmtId="0" fontId="8" fillId="0" borderId="3" xfId="20" applyBorder="1" applyAlignment="1">
      <alignment vertical="center"/>
      <protection/>
    </xf>
    <xf numFmtId="0" fontId="8" fillId="0" borderId="4" xfId="20" applyBorder="1" applyAlignment="1">
      <alignment vertical="center"/>
      <protection/>
    </xf>
    <xf numFmtId="0" fontId="8" fillId="0" borderId="3" xfId="20" applyBorder="1" applyAlignment="1">
      <alignment horizontal="centerContinuous" vertical="center"/>
      <protection/>
    </xf>
    <xf numFmtId="0" fontId="8" fillId="0" borderId="2" xfId="20" applyBorder="1" applyAlignment="1">
      <alignment horizontal="centerContinuous" vertical="center"/>
      <protection/>
    </xf>
    <xf numFmtId="0" fontId="8" fillId="0" borderId="5" xfId="20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Border="1" applyAlignment="1" quotePrefix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0" fontId="8" fillId="0" borderId="0" xfId="20" applyFont="1" applyBorder="1" applyAlignment="1" quotePrefix="1">
      <alignment vertical="center"/>
      <protection/>
    </xf>
    <xf numFmtId="2" fontId="10" fillId="0" borderId="0" xfId="20" applyNumberFormat="1" applyFont="1" applyBorder="1" applyAlignment="1" quotePrefix="1">
      <alignment vertical="center"/>
      <protection/>
    </xf>
    <xf numFmtId="0" fontId="10" fillId="0" borderId="0" xfId="20" applyFont="1" applyBorder="1" applyAlignment="1" quotePrefix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8" fillId="0" borderId="6" xfId="20" applyBorder="1" applyAlignment="1">
      <alignment vertical="center"/>
      <protection/>
    </xf>
    <xf numFmtId="0" fontId="0" fillId="0" borderId="7" xfId="21" applyFont="1" applyBorder="1" applyAlignment="1">
      <alignment horizontal="center" vertical="center" shrinkToFit="1"/>
      <protection/>
    </xf>
    <xf numFmtId="0" fontId="8" fillId="0" borderId="8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11" fillId="0" borderId="3" xfId="20" applyFont="1" applyBorder="1" applyAlignment="1">
      <alignment horizontal="center" vertical="center" shrinkToFit="1"/>
      <protection/>
    </xf>
    <xf numFmtId="0" fontId="8" fillId="0" borderId="7" xfId="20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left" vertical="center"/>
      <protection/>
    </xf>
    <xf numFmtId="0" fontId="8" fillId="0" borderId="2" xfId="20" applyFont="1" applyBorder="1" applyAlignment="1">
      <alignment horizontal="centerContinuous" vertical="center"/>
      <protection/>
    </xf>
    <xf numFmtId="0" fontId="8" fillId="0" borderId="1" xfId="20" applyFont="1" applyBorder="1" applyAlignment="1">
      <alignment vertical="center"/>
      <protection/>
    </xf>
    <xf numFmtId="0" fontId="8" fillId="2" borderId="12" xfId="20" applyFont="1" applyFill="1" applyBorder="1" applyAlignment="1">
      <alignment horizontal="centerContinuous" vertical="center" shrinkToFit="1"/>
      <protection/>
    </xf>
    <xf numFmtId="0" fontId="12" fillId="2" borderId="13" xfId="20" applyFont="1" applyFill="1" applyBorder="1" applyAlignment="1">
      <alignment horizontal="centerContinuous" vertical="center" shrinkToFit="1"/>
      <protection/>
    </xf>
    <xf numFmtId="0" fontId="12" fillId="2" borderId="14" xfId="20" applyFont="1" applyFill="1" applyBorder="1" applyAlignment="1">
      <alignment horizontal="centerContinuous" vertical="center" shrinkToFit="1"/>
      <protection/>
    </xf>
    <xf numFmtId="0" fontId="12" fillId="2" borderId="5" xfId="20" applyFont="1" applyFill="1" applyBorder="1" applyAlignment="1">
      <alignment horizontal="centerContinuous" vertical="center" shrinkToFit="1"/>
      <protection/>
    </xf>
    <xf numFmtId="0" fontId="8" fillId="0" borderId="6" xfId="20" applyFont="1" applyBorder="1" applyAlignment="1">
      <alignment horizontal="center" vertical="center" shrinkToFit="1"/>
      <protection/>
    </xf>
    <xf numFmtId="0" fontId="10" fillId="0" borderId="3" xfId="20" applyFont="1" applyBorder="1" applyAlignment="1">
      <alignment horizontal="center" vertical="top" shrinkToFit="1"/>
      <protection/>
    </xf>
    <xf numFmtId="0" fontId="10" fillId="0" borderId="4" xfId="20" applyFont="1" applyBorder="1" applyAlignment="1">
      <alignment horizontal="center" vertical="top" shrinkToFit="1"/>
      <protection/>
    </xf>
    <xf numFmtId="0" fontId="8" fillId="0" borderId="15" xfId="20" applyBorder="1" applyAlignment="1">
      <alignment horizontal="center" vertical="center" shrinkToFit="1"/>
      <protection/>
    </xf>
    <xf numFmtId="0" fontId="8" fillId="0" borderId="16" xfId="20" applyBorder="1" applyAlignment="1">
      <alignment vertical="center"/>
      <protection/>
    </xf>
    <xf numFmtId="191" fontId="10" fillId="0" borderId="0" xfId="20" applyNumberFormat="1" applyFont="1" applyBorder="1" applyAlignment="1">
      <alignment horizontal="center" vertical="center" shrinkToFit="1"/>
      <protection/>
    </xf>
    <xf numFmtId="190" fontId="10" fillId="0" borderId="0" xfId="20" applyNumberFormat="1" applyFont="1" applyBorder="1" applyAlignment="1">
      <alignment horizontal="center" vertical="center" shrinkToFit="1"/>
      <protection/>
    </xf>
    <xf numFmtId="0" fontId="11" fillId="0" borderId="17" xfId="20" applyFont="1" applyBorder="1" applyAlignment="1">
      <alignment horizontal="center" vertical="center" shrinkToFit="1"/>
      <protection/>
    </xf>
    <xf numFmtId="0" fontId="8" fillId="0" borderId="18" xfId="20" applyFont="1" applyBorder="1" applyAlignment="1">
      <alignment horizontal="left" vertical="center"/>
      <protection/>
    </xf>
    <xf numFmtId="0" fontId="8" fillId="0" borderId="19" xfId="20" applyFont="1" applyBorder="1" applyAlignment="1">
      <alignment horizontal="left" vertical="center"/>
      <protection/>
    </xf>
    <xf numFmtId="0" fontId="8" fillId="0" borderId="20" xfId="20" applyFont="1" applyBorder="1" applyAlignment="1">
      <alignment horizontal="left" vertical="center"/>
      <protection/>
    </xf>
    <xf numFmtId="0" fontId="8" fillId="0" borderId="14" xfId="20" applyFont="1" applyBorder="1" applyAlignment="1">
      <alignment horizontal="left" vertical="center"/>
      <protection/>
    </xf>
    <xf numFmtId="0" fontId="8" fillId="0" borderId="6" xfId="20" applyFont="1" applyBorder="1" applyAlignment="1">
      <alignment horizontal="left" vertical="center"/>
      <protection/>
    </xf>
    <xf numFmtId="0" fontId="8" fillId="0" borderId="15" xfId="20" applyFont="1" applyBorder="1" applyAlignment="1">
      <alignment horizontal="left" vertical="center"/>
      <protection/>
    </xf>
    <xf numFmtId="0" fontId="8" fillId="0" borderId="21" xfId="20" applyFont="1" applyBorder="1" applyAlignment="1">
      <alignment vertical="center"/>
      <protection/>
    </xf>
    <xf numFmtId="0" fontId="8" fillId="0" borderId="22" xfId="20" applyFont="1" applyBorder="1" applyAlignment="1">
      <alignment vertical="center"/>
      <protection/>
    </xf>
    <xf numFmtId="0" fontId="8" fillId="0" borderId="23" xfId="20" applyFont="1" applyBorder="1" applyAlignment="1">
      <alignment vertical="center"/>
      <protection/>
    </xf>
    <xf numFmtId="0" fontId="18" fillId="0" borderId="0" xfId="21" applyFont="1" applyBorder="1" applyAlignment="1">
      <alignment horizontal="left" vertical="center"/>
      <protection/>
    </xf>
    <xf numFmtId="179" fontId="27" fillId="0" borderId="0" xfId="20" applyNumberFormat="1" applyFont="1" applyAlignment="1">
      <alignment vertical="center" shrinkToFit="1"/>
      <protection/>
    </xf>
    <xf numFmtId="0" fontId="27" fillId="0" borderId="0" xfId="20" applyFont="1" applyAlignment="1">
      <alignment vertical="center" shrinkToFit="1"/>
      <protection/>
    </xf>
    <xf numFmtId="179" fontId="12" fillId="0" borderId="5" xfId="20" applyNumberFormat="1" applyFont="1" applyBorder="1" applyAlignment="1">
      <alignment horizontal="center" vertical="center" shrinkToFit="1"/>
      <protection/>
    </xf>
    <xf numFmtId="179" fontId="12" fillId="0" borderId="24" xfId="20" applyNumberFormat="1" applyFont="1" applyBorder="1" applyAlignment="1">
      <alignment horizontal="center" vertical="center" shrinkToFit="1"/>
      <protection/>
    </xf>
    <xf numFmtId="0" fontId="4" fillId="0" borderId="5" xfId="21" applyFont="1" applyBorder="1" applyAlignment="1">
      <alignment horizontal="center" vertical="center" shrinkToFit="1"/>
      <protection/>
    </xf>
    <xf numFmtId="0" fontId="16" fillId="0" borderId="3" xfId="21" applyFont="1" applyBorder="1" applyAlignment="1">
      <alignment horizontal="center" vertical="center" shrinkToFit="1"/>
      <protection/>
    </xf>
    <xf numFmtId="0" fontId="16" fillId="0" borderId="4" xfId="21" applyFont="1" applyBorder="1" applyAlignment="1">
      <alignment horizontal="center" vertical="center" shrinkToFit="1"/>
      <protection/>
    </xf>
    <xf numFmtId="179" fontId="12" fillId="0" borderId="25" xfId="20" applyNumberFormat="1" applyFont="1" applyBorder="1" applyAlignment="1">
      <alignment horizontal="center" vertical="center" shrinkToFit="1"/>
      <protection/>
    </xf>
    <xf numFmtId="179" fontId="12" fillId="0" borderId="4" xfId="20" applyNumberFormat="1" applyFont="1" applyBorder="1" applyAlignment="1">
      <alignment horizontal="center" vertical="center" shrinkToFit="1"/>
      <protection/>
    </xf>
    <xf numFmtId="0" fontId="12" fillId="0" borderId="5" xfId="20" applyFont="1" applyBorder="1" applyAlignment="1">
      <alignment horizontal="center" vertical="center" shrinkToFit="1"/>
      <protection/>
    </xf>
    <xf numFmtId="0" fontId="12" fillId="0" borderId="3" xfId="20" applyFont="1" applyBorder="1" applyAlignment="1">
      <alignment horizontal="center" vertical="center" shrinkToFit="1"/>
      <protection/>
    </xf>
    <xf numFmtId="0" fontId="12" fillId="0" borderId="24" xfId="20" applyFont="1" applyBorder="1" applyAlignment="1">
      <alignment horizontal="center" vertical="center" shrinkToFit="1"/>
      <protection/>
    </xf>
    <xf numFmtId="179" fontId="11" fillId="0" borderId="3" xfId="20" applyNumberFormat="1" applyFont="1" applyBorder="1" applyAlignment="1">
      <alignment horizontal="center" vertical="center" shrinkToFit="1"/>
      <protection/>
    </xf>
    <xf numFmtId="0" fontId="11" fillId="0" borderId="3" xfId="20" applyFont="1" applyBorder="1" applyAlignment="1">
      <alignment horizontal="center" vertical="center" shrinkToFit="1"/>
      <protection/>
    </xf>
    <xf numFmtId="179" fontId="11" fillId="0" borderId="4" xfId="20" applyNumberFormat="1" applyFont="1" applyBorder="1" applyAlignment="1">
      <alignment horizontal="center" vertical="center" shrinkToFit="1"/>
      <protection/>
    </xf>
    <xf numFmtId="0" fontId="12" fillId="0" borderId="12" xfId="20" applyFont="1" applyBorder="1" applyAlignment="1">
      <alignment horizontal="center" vertical="center"/>
      <protection/>
    </xf>
    <xf numFmtId="0" fontId="12" fillId="0" borderId="26" xfId="20" applyFont="1" applyBorder="1" applyAlignment="1">
      <alignment horizontal="center" vertical="center"/>
      <protection/>
    </xf>
    <xf numFmtId="0" fontId="12" fillId="0" borderId="27" xfId="20" applyFont="1" applyBorder="1" applyAlignment="1">
      <alignment horizontal="center" vertical="center"/>
      <protection/>
    </xf>
    <xf numFmtId="0" fontId="12" fillId="0" borderId="13" xfId="20" applyFont="1" applyBorder="1" applyAlignment="1">
      <alignment horizontal="center" vertical="center" shrinkToFit="1"/>
      <protection/>
    </xf>
    <xf numFmtId="0" fontId="12" fillId="0" borderId="17" xfId="20" applyFont="1" applyBorder="1" applyAlignment="1">
      <alignment horizontal="center" vertical="center" shrinkToFit="1"/>
      <protection/>
    </xf>
    <xf numFmtId="0" fontId="12" fillId="0" borderId="28" xfId="20" applyFont="1" applyBorder="1" applyAlignment="1">
      <alignment horizontal="center" vertical="center" shrinkToFit="1"/>
      <protection/>
    </xf>
    <xf numFmtId="179" fontId="11" fillId="0" borderId="17" xfId="20" applyNumberFormat="1" applyFont="1" applyBorder="1" applyAlignment="1">
      <alignment horizontal="center" vertical="center" shrinkToFit="1"/>
      <protection/>
    </xf>
    <xf numFmtId="0" fontId="11" fillId="0" borderId="17" xfId="20" applyFont="1" applyBorder="1" applyAlignment="1">
      <alignment horizontal="center" vertical="center" shrinkToFit="1"/>
      <protection/>
    </xf>
    <xf numFmtId="179" fontId="11" fillId="0" borderId="29" xfId="20" applyNumberFormat="1" applyFont="1" applyBorder="1" applyAlignment="1">
      <alignment horizontal="center" vertical="center" shrinkToFit="1"/>
      <protection/>
    </xf>
    <xf numFmtId="0" fontId="8" fillId="0" borderId="30" xfId="20" applyFont="1" applyBorder="1" applyAlignment="1" quotePrefix="1">
      <alignment horizontal="center" vertical="center"/>
      <protection/>
    </xf>
    <xf numFmtId="0" fontId="8" fillId="0" borderId="31" xfId="20" applyFont="1" applyBorder="1" applyAlignment="1" quotePrefix="1">
      <alignment horizontal="center" vertical="center"/>
      <protection/>
    </xf>
    <xf numFmtId="0" fontId="0" fillId="0" borderId="13" xfId="21" applyFont="1" applyBorder="1" applyAlignment="1">
      <alignment horizontal="center" vertical="center" shrinkToFit="1"/>
      <protection/>
    </xf>
    <xf numFmtId="0" fontId="0" fillId="0" borderId="17" xfId="21" applyFont="1" applyBorder="1" applyAlignment="1">
      <alignment horizontal="center" vertical="center" shrinkToFit="1"/>
      <protection/>
    </xf>
    <xf numFmtId="0" fontId="0" fillId="0" borderId="29" xfId="21" applyFont="1" applyBorder="1" applyAlignment="1">
      <alignment horizontal="center" vertical="center" shrinkToFit="1"/>
      <protection/>
    </xf>
    <xf numFmtId="187" fontId="12" fillId="0" borderId="13" xfId="20" applyNumberFormat="1" applyFont="1" applyBorder="1" applyAlignment="1">
      <alignment horizontal="center" vertical="center" shrinkToFit="1"/>
      <protection/>
    </xf>
    <xf numFmtId="187" fontId="12" fillId="0" borderId="28" xfId="20" applyNumberFormat="1" applyFont="1" applyBorder="1" applyAlignment="1">
      <alignment horizontal="center" vertical="center" shrinkToFit="1"/>
      <protection/>
    </xf>
    <xf numFmtId="187" fontId="12" fillId="0" borderId="32" xfId="20" applyNumberFormat="1" applyFont="1" applyBorder="1" applyAlignment="1">
      <alignment horizontal="center" vertical="center" shrinkToFit="1"/>
      <protection/>
    </xf>
    <xf numFmtId="187" fontId="12" fillId="0" borderId="29" xfId="20" applyNumberFormat="1" applyFont="1" applyBorder="1" applyAlignment="1">
      <alignment horizontal="center" vertical="center" shrinkToFit="1"/>
      <protection/>
    </xf>
    <xf numFmtId="179" fontId="11" fillId="0" borderId="5" xfId="20" applyNumberFormat="1" applyFont="1" applyBorder="1" applyAlignment="1" quotePrefix="1">
      <alignment horizontal="center" vertical="center" shrinkToFit="1"/>
      <protection/>
    </xf>
    <xf numFmtId="179" fontId="11" fillId="0" borderId="3" xfId="20" applyNumberFormat="1" applyFont="1" applyBorder="1" applyAlignment="1" quotePrefix="1">
      <alignment horizontal="center" vertical="center" shrinkToFit="1"/>
      <protection/>
    </xf>
    <xf numFmtId="179" fontId="11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26" xfId="20" applyFont="1" applyBorder="1" applyAlignment="1" quotePrefix="1">
      <alignment horizontal="center" vertical="center"/>
      <protection/>
    </xf>
    <xf numFmtId="0" fontId="8" fillId="0" borderId="27" xfId="20" applyFont="1" applyBorder="1" applyAlignment="1" quotePrefix="1">
      <alignment horizontal="center" vertical="center"/>
      <protection/>
    </xf>
    <xf numFmtId="179" fontId="11" fillId="0" borderId="13" xfId="20" applyNumberFormat="1" applyFont="1" applyBorder="1" applyAlignment="1" quotePrefix="1">
      <alignment horizontal="center" vertical="center" shrinkToFit="1"/>
      <protection/>
    </xf>
    <xf numFmtId="179" fontId="11" fillId="0" borderId="17" xfId="20" applyNumberFormat="1" applyFont="1" applyBorder="1" applyAlignment="1" quotePrefix="1">
      <alignment horizontal="center" vertical="center" shrinkToFit="1"/>
      <protection/>
    </xf>
    <xf numFmtId="179" fontId="11" fillId="0" borderId="29" xfId="20" applyNumberFormat="1" applyFont="1" applyBorder="1" applyAlignment="1" quotePrefix="1">
      <alignment horizontal="center" vertical="center" shrinkToFit="1"/>
      <protection/>
    </xf>
    <xf numFmtId="179" fontId="11" fillId="0" borderId="14" xfId="20" applyNumberFormat="1" applyFont="1" applyBorder="1" applyAlignment="1" quotePrefix="1">
      <alignment horizontal="center" vertical="center" shrinkToFit="1"/>
      <protection/>
    </xf>
    <xf numFmtId="179" fontId="11" fillId="0" borderId="6" xfId="20" applyNumberFormat="1" applyFont="1" applyBorder="1" applyAlignment="1" quotePrefix="1">
      <alignment horizontal="center" vertical="center" shrinkToFit="1"/>
      <protection/>
    </xf>
    <xf numFmtId="179" fontId="11" fillId="0" borderId="15" xfId="20" applyNumberFormat="1" applyFont="1" applyBorder="1" applyAlignment="1" quotePrefix="1">
      <alignment horizontal="center" vertical="center" shrinkToFit="1"/>
      <protection/>
    </xf>
    <xf numFmtId="0" fontId="25" fillId="3" borderId="0" xfId="20" applyFont="1" applyFill="1" applyBorder="1" applyAlignment="1">
      <alignment horizontal="center" vertical="center"/>
      <protection/>
    </xf>
    <xf numFmtId="0" fontId="13" fillId="0" borderId="12" xfId="21" applyFont="1" applyBorder="1" applyAlignment="1">
      <alignment horizontal="center" vertical="center"/>
      <protection/>
    </xf>
    <xf numFmtId="0" fontId="13" fillId="0" borderId="26" xfId="21" applyFont="1" applyBorder="1" applyAlignment="1">
      <alignment horizontal="center" vertical="center"/>
      <protection/>
    </xf>
    <xf numFmtId="0" fontId="13" fillId="0" borderId="27" xfId="21" applyFont="1" applyBorder="1" applyAlignment="1">
      <alignment horizontal="center" vertical="center"/>
      <protection/>
    </xf>
    <xf numFmtId="0" fontId="18" fillId="3" borderId="12" xfId="21" applyFont="1" applyFill="1" applyBorder="1" applyAlignment="1">
      <alignment horizontal="center" vertical="center" shrinkToFit="1"/>
      <protection/>
    </xf>
    <xf numFmtId="0" fontId="18" fillId="3" borderId="26" xfId="21" applyFont="1" applyFill="1" applyBorder="1" applyAlignment="1">
      <alignment horizontal="center" vertical="center" shrinkToFit="1"/>
      <protection/>
    </xf>
    <xf numFmtId="0" fontId="18" fillId="3" borderId="27" xfId="21" applyFont="1" applyFill="1" applyBorder="1" applyAlignment="1">
      <alignment horizontal="center" vertical="center" shrinkToFit="1"/>
      <protection/>
    </xf>
    <xf numFmtId="0" fontId="21" fillId="2" borderId="26" xfId="21" applyFont="1" applyFill="1" applyBorder="1" applyAlignment="1">
      <alignment horizontal="center" vertical="center" shrinkToFit="1"/>
      <protection/>
    </xf>
    <xf numFmtId="0" fontId="22" fillId="2" borderId="26" xfId="21" applyFont="1" applyFill="1" applyBorder="1" applyAlignment="1">
      <alignment horizontal="center" vertical="center" shrinkToFit="1"/>
      <protection/>
    </xf>
    <xf numFmtId="0" fontId="22" fillId="2" borderId="27" xfId="21" applyFont="1" applyFill="1" applyBorder="1" applyAlignment="1">
      <alignment horizontal="center" vertical="center" shrinkToFit="1"/>
      <protection/>
    </xf>
    <xf numFmtId="0" fontId="25" fillId="3" borderId="0" xfId="20" applyFont="1" applyFill="1" applyBorder="1" applyAlignment="1">
      <alignment horizontal="left" vertical="center"/>
      <protection/>
    </xf>
    <xf numFmtId="0" fontId="8" fillId="2" borderId="12" xfId="20" applyFont="1" applyFill="1" applyBorder="1" applyAlignment="1">
      <alignment horizontal="center" vertical="center" shrinkToFit="1"/>
      <protection/>
    </xf>
    <xf numFmtId="0" fontId="8" fillId="2" borderId="26" xfId="20" applyFont="1" applyFill="1" applyBorder="1" applyAlignment="1">
      <alignment horizontal="center" vertical="center" shrinkToFit="1"/>
      <protection/>
    </xf>
    <xf numFmtId="0" fontId="8" fillId="2" borderId="27" xfId="20" applyFont="1" applyFill="1" applyBorder="1" applyAlignment="1">
      <alignment horizontal="center" vertical="center" shrinkToFit="1"/>
      <protection/>
    </xf>
    <xf numFmtId="0" fontId="8" fillId="4" borderId="12" xfId="20" applyFont="1" applyFill="1" applyBorder="1" applyAlignment="1">
      <alignment horizontal="center" vertical="center" shrinkToFit="1"/>
      <protection/>
    </xf>
    <xf numFmtId="0" fontId="8" fillId="4" borderId="26" xfId="20" applyFont="1" applyFill="1" applyBorder="1" applyAlignment="1">
      <alignment horizontal="center" vertical="center" shrinkToFit="1"/>
      <protection/>
    </xf>
    <xf numFmtId="0" fontId="8" fillId="4" borderId="27" xfId="20" applyFont="1" applyFill="1" applyBorder="1" applyAlignment="1">
      <alignment horizontal="center" vertical="center" shrinkToFit="1"/>
      <protection/>
    </xf>
    <xf numFmtId="0" fontId="4" fillId="0" borderId="33" xfId="21" applyFont="1" applyBorder="1" applyAlignment="1">
      <alignment horizontal="center" vertical="center" shrinkToFit="1"/>
      <protection/>
    </xf>
    <xf numFmtId="0" fontId="4" fillId="0" borderId="27" xfId="21" applyFont="1" applyBorder="1" applyAlignment="1">
      <alignment horizontal="center" vertical="center" shrinkToFit="1"/>
      <protection/>
    </xf>
    <xf numFmtId="0" fontId="6" fillId="0" borderId="12" xfId="21" applyFont="1" applyBorder="1" applyAlignment="1">
      <alignment horizontal="center" vertical="center" shrinkToFit="1"/>
      <protection/>
    </xf>
    <xf numFmtId="0" fontId="6" fillId="0" borderId="27" xfId="0" applyFont="1" applyBorder="1" applyAlignment="1">
      <alignment shrinkToFit="1"/>
    </xf>
    <xf numFmtId="1" fontId="20" fillId="2" borderId="34" xfId="21" applyNumberFormat="1" applyFont="1" applyFill="1" applyBorder="1" applyAlignment="1">
      <alignment horizontal="center" vertical="center" shrinkToFit="1"/>
      <protection/>
    </xf>
    <xf numFmtId="1" fontId="20" fillId="2" borderId="15" xfId="21" applyNumberFormat="1" applyFont="1" applyFill="1" applyBorder="1" applyAlignment="1">
      <alignment horizontal="center" vertical="center" shrinkToFit="1"/>
      <protection/>
    </xf>
    <xf numFmtId="2" fontId="20" fillId="4" borderId="14" xfId="21" applyNumberFormat="1" applyFont="1" applyFill="1" applyBorder="1" applyAlignment="1">
      <alignment horizontal="right" vertical="center" shrinkToFit="1"/>
      <protection/>
    </xf>
    <xf numFmtId="2" fontId="20" fillId="4" borderId="15" xfId="21" applyNumberFormat="1" applyFont="1" applyFill="1" applyBorder="1" applyAlignment="1">
      <alignment horizontal="right" vertical="center" shrinkToFit="1"/>
      <protection/>
    </xf>
    <xf numFmtId="1" fontId="10" fillId="0" borderId="13" xfId="20" applyNumberFormat="1" applyFont="1" applyBorder="1" applyAlignment="1">
      <alignment horizontal="center" vertical="center" shrinkToFit="1"/>
      <protection/>
    </xf>
    <xf numFmtId="1" fontId="10" fillId="0" borderId="17" xfId="20" applyNumberFormat="1" applyFont="1" applyBorder="1" applyAlignment="1">
      <alignment horizontal="center" vertical="center" shrinkToFit="1"/>
      <protection/>
    </xf>
    <xf numFmtId="1" fontId="10" fillId="0" borderId="29" xfId="20" applyNumberFormat="1" applyFont="1" applyBorder="1" applyAlignment="1">
      <alignment horizontal="center" vertical="center" shrinkToFit="1"/>
      <protection/>
    </xf>
    <xf numFmtId="1" fontId="20" fillId="2" borderId="32" xfId="21" applyNumberFormat="1" applyFont="1" applyFill="1" applyBorder="1" applyAlignment="1">
      <alignment horizontal="center" vertical="center" shrinkToFit="1"/>
      <protection/>
    </xf>
    <xf numFmtId="1" fontId="20" fillId="2" borderId="29" xfId="21" applyNumberFormat="1" applyFont="1" applyFill="1" applyBorder="1" applyAlignment="1">
      <alignment horizontal="center" vertical="center" shrinkToFit="1"/>
      <protection/>
    </xf>
    <xf numFmtId="2" fontId="20" fillId="4" borderId="13" xfId="21" applyNumberFormat="1" applyFont="1" applyFill="1" applyBorder="1" applyAlignment="1">
      <alignment horizontal="right" vertical="center" shrinkToFit="1"/>
      <protection/>
    </xf>
    <xf numFmtId="2" fontId="0" fillId="0" borderId="29" xfId="0" applyNumberFormat="1" applyBorder="1" applyAlignment="1">
      <alignment horizontal="right" shrinkToFit="1"/>
    </xf>
    <xf numFmtId="0" fontId="8" fillId="0" borderId="17" xfId="20" applyFont="1" applyBorder="1" applyAlignment="1">
      <alignment horizontal="center" vertical="center" shrinkToFit="1"/>
      <protection/>
    </xf>
    <xf numFmtId="0" fontId="8" fillId="0" borderId="29" xfId="20" applyFont="1" applyBorder="1" applyAlignment="1">
      <alignment horizontal="center" vertical="center" shrinkToFit="1"/>
      <protection/>
    </xf>
    <xf numFmtId="191" fontId="10" fillId="0" borderId="14" xfId="20" applyNumberFormat="1" applyFont="1" applyBorder="1" applyAlignment="1">
      <alignment horizontal="center" vertical="center" shrinkToFit="1"/>
      <protection/>
    </xf>
    <xf numFmtId="191" fontId="10" fillId="0" borderId="6" xfId="20" applyNumberFormat="1" applyFont="1" applyBorder="1" applyAlignment="1">
      <alignment horizontal="center" vertical="center" shrinkToFit="1"/>
      <protection/>
    </xf>
    <xf numFmtId="191" fontId="10" fillId="0" borderId="15" xfId="20" applyNumberFormat="1" applyFont="1" applyBorder="1" applyAlignment="1">
      <alignment horizontal="center" vertical="center" shrinkToFit="1"/>
      <protection/>
    </xf>
    <xf numFmtId="190" fontId="10" fillId="0" borderId="14" xfId="20" applyNumberFormat="1" applyFont="1" applyBorder="1" applyAlignment="1">
      <alignment horizontal="center" vertical="center" shrinkToFit="1"/>
      <protection/>
    </xf>
    <xf numFmtId="190" fontId="10" fillId="0" borderId="6" xfId="20" applyNumberFormat="1" applyFont="1" applyBorder="1" applyAlignment="1">
      <alignment horizontal="center" vertical="center" shrinkToFit="1"/>
      <protection/>
    </xf>
    <xf numFmtId="190" fontId="10" fillId="0" borderId="15" xfId="20" applyNumberFormat="1" applyFont="1" applyBorder="1" applyAlignment="1">
      <alignment horizontal="center" vertical="center" shrinkToFit="1"/>
      <protection/>
    </xf>
    <xf numFmtId="0" fontId="8" fillId="0" borderId="6" xfId="20" applyFont="1" applyBorder="1" applyAlignment="1">
      <alignment horizontal="center" vertical="center" shrinkToFit="1"/>
      <protection/>
    </xf>
    <xf numFmtId="0" fontId="8" fillId="0" borderId="15" xfId="20" applyFont="1" applyBorder="1" applyAlignment="1">
      <alignment horizontal="center" vertical="center" shrinkToFit="1"/>
      <protection/>
    </xf>
    <xf numFmtId="0" fontId="8" fillId="0" borderId="6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/>
      <protection/>
    </xf>
    <xf numFmtId="2" fontId="0" fillId="0" borderId="15" xfId="0" applyNumberFormat="1" applyBorder="1" applyAlignment="1">
      <alignment horizontal="right" shrinkToFit="1"/>
    </xf>
    <xf numFmtId="190" fontId="10" fillId="0" borderId="35" xfId="20" applyNumberFormat="1" applyFont="1" applyBorder="1" applyAlignment="1">
      <alignment horizontal="center" vertical="center" shrinkToFit="1"/>
      <protection/>
    </xf>
    <xf numFmtId="190" fontId="10" fillId="0" borderId="36" xfId="20" applyNumberFormat="1" applyFont="1" applyBorder="1" applyAlignment="1">
      <alignment horizontal="center" vertical="center" shrinkToFit="1"/>
      <protection/>
    </xf>
    <xf numFmtId="190" fontId="10" fillId="0" borderId="37" xfId="20" applyNumberFormat="1" applyFont="1" applyBorder="1" applyAlignment="1">
      <alignment horizontal="center" vertical="center" shrinkToFit="1"/>
      <protection/>
    </xf>
    <xf numFmtId="0" fontId="8" fillId="0" borderId="36" xfId="20" applyFont="1" applyBorder="1" applyAlignment="1">
      <alignment horizontal="center" vertical="center"/>
      <protection/>
    </xf>
    <xf numFmtId="0" fontId="8" fillId="0" borderId="37" xfId="20" applyFont="1" applyBorder="1" applyAlignment="1">
      <alignment horizontal="center" vertical="center"/>
      <protection/>
    </xf>
    <xf numFmtId="0" fontId="6" fillId="0" borderId="12" xfId="20" applyFont="1" applyBorder="1" applyAlignment="1" quotePrefix="1">
      <alignment horizontal="center" vertical="center"/>
      <protection/>
    </xf>
    <xf numFmtId="0" fontId="6" fillId="0" borderId="26" xfId="20" applyFont="1" applyBorder="1" applyAlignment="1" quotePrefix="1">
      <alignment horizontal="center" vertical="center"/>
      <protection/>
    </xf>
    <xf numFmtId="0" fontId="6" fillId="0" borderId="27" xfId="20" applyFont="1" applyBorder="1" applyAlignment="1" quotePrefix="1">
      <alignment horizontal="center" vertical="center"/>
      <protection/>
    </xf>
    <xf numFmtId="0" fontId="14" fillId="5" borderId="12" xfId="20" applyFont="1" applyFill="1" applyBorder="1" applyAlignment="1">
      <alignment horizontal="center" vertical="center" shrinkToFit="1"/>
      <protection/>
    </xf>
    <xf numFmtId="0" fontId="14" fillId="5" borderId="26" xfId="20" applyFont="1" applyFill="1" applyBorder="1" applyAlignment="1">
      <alignment horizontal="center" vertical="center" shrinkToFit="1"/>
      <protection/>
    </xf>
    <xf numFmtId="0" fontId="14" fillId="5" borderId="27" xfId="20" applyFont="1" applyFill="1" applyBorder="1" applyAlignment="1">
      <alignment horizontal="center" vertical="center" shrinkToFit="1"/>
      <protection/>
    </xf>
    <xf numFmtId="1" fontId="20" fillId="2" borderId="25" xfId="21" applyNumberFormat="1" applyFont="1" applyFill="1" applyBorder="1" applyAlignment="1">
      <alignment horizontal="center" vertical="center" shrinkToFit="1"/>
      <protection/>
    </xf>
    <xf numFmtId="1" fontId="20" fillId="2" borderId="4" xfId="21" applyNumberFormat="1" applyFont="1" applyFill="1" applyBorder="1" applyAlignment="1">
      <alignment horizontal="center" vertical="center" shrinkToFit="1"/>
      <protection/>
    </xf>
    <xf numFmtId="2" fontId="20" fillId="4" borderId="21" xfId="21" applyNumberFormat="1" applyFont="1" applyFill="1" applyBorder="1" applyAlignment="1">
      <alignment horizontal="right" vertical="center" shrinkToFit="1"/>
      <protection/>
    </xf>
    <xf numFmtId="2" fontId="0" fillId="0" borderId="23" xfId="0" applyNumberFormat="1" applyBorder="1" applyAlignment="1">
      <alignment horizontal="right" shrinkToFit="1"/>
    </xf>
    <xf numFmtId="0" fontId="10" fillId="0" borderId="26" xfId="20" applyFont="1" applyBorder="1" applyAlignment="1">
      <alignment horizontal="center" vertical="top" shrinkToFit="1"/>
      <protection/>
    </xf>
    <xf numFmtId="0" fontId="10" fillId="0" borderId="27" xfId="20" applyFont="1" applyBorder="1" applyAlignment="1">
      <alignment horizontal="center" vertical="top" shrinkToFit="1"/>
      <protection/>
    </xf>
    <xf numFmtId="0" fontId="8" fillId="0" borderId="0" xfId="20" applyFont="1" applyBorder="1" applyAlignment="1">
      <alignment horizontal="center" vertical="top" shrinkToFit="1"/>
      <protection/>
    </xf>
    <xf numFmtId="0" fontId="8" fillId="0" borderId="1" xfId="20" applyFont="1" applyBorder="1" applyAlignment="1">
      <alignment horizontal="center" vertical="top" shrinkToFit="1"/>
      <protection/>
    </xf>
    <xf numFmtId="187" fontId="10" fillId="0" borderId="13" xfId="20" applyNumberFormat="1" applyFont="1" applyBorder="1" applyAlignment="1">
      <alignment horizontal="center" vertical="center" shrinkToFit="1"/>
      <protection/>
    </xf>
    <xf numFmtId="187" fontId="10" fillId="0" borderId="28" xfId="20" applyNumberFormat="1" applyFont="1" applyBorder="1" applyAlignment="1">
      <alignment horizontal="center" vertical="center" shrinkToFit="1"/>
      <protection/>
    </xf>
    <xf numFmtId="187" fontId="10" fillId="0" borderId="32" xfId="20" applyNumberFormat="1" applyFont="1" applyBorder="1" applyAlignment="1">
      <alignment horizontal="center" vertical="center" shrinkToFit="1"/>
      <protection/>
    </xf>
    <xf numFmtId="187" fontId="10" fillId="0" borderId="29" xfId="20" applyNumberFormat="1" applyFont="1" applyBorder="1" applyAlignment="1">
      <alignment horizontal="center" vertical="center" shrinkToFit="1"/>
      <protection/>
    </xf>
    <xf numFmtId="0" fontId="8" fillId="0" borderId="17" xfId="20" applyFont="1" applyBorder="1" applyAlignment="1">
      <alignment horizontal="center" vertical="center"/>
      <protection/>
    </xf>
    <xf numFmtId="0" fontId="8" fillId="0" borderId="29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top" shrinkToFit="1"/>
      <protection/>
    </xf>
    <xf numFmtId="0" fontId="10" fillId="0" borderId="15" xfId="20" applyFont="1" applyBorder="1" applyAlignment="1">
      <alignment horizontal="center" vertical="top" shrinkToFit="1"/>
      <protection/>
    </xf>
    <xf numFmtId="0" fontId="10" fillId="0" borderId="36" xfId="20" applyFont="1" applyBorder="1" applyAlignment="1">
      <alignment horizontal="center" vertical="center" shrinkToFit="1"/>
      <protection/>
    </xf>
    <xf numFmtId="0" fontId="10" fillId="0" borderId="37" xfId="20" applyFont="1" applyBorder="1" applyAlignment="1">
      <alignment horizontal="center" vertical="center" shrinkToFit="1"/>
      <protection/>
    </xf>
    <xf numFmtId="179" fontId="10" fillId="0" borderId="14" xfId="20" applyNumberFormat="1" applyFont="1" applyBorder="1" applyAlignment="1">
      <alignment horizontal="center" vertical="center" shrinkToFit="1"/>
      <protection/>
    </xf>
    <xf numFmtId="179" fontId="10" fillId="0" borderId="38" xfId="20" applyNumberFormat="1" applyFont="1" applyBorder="1" applyAlignment="1">
      <alignment horizontal="center" vertical="center" shrinkToFit="1"/>
      <protection/>
    </xf>
    <xf numFmtId="179" fontId="10" fillId="0" borderId="34" xfId="20" applyNumberFormat="1" applyFont="1" applyBorder="1" applyAlignment="1">
      <alignment horizontal="center" vertical="center" shrinkToFit="1"/>
      <protection/>
    </xf>
    <xf numFmtId="179" fontId="10" fillId="0" borderId="15" xfId="20" applyNumberFormat="1" applyFont="1" applyBorder="1" applyAlignment="1">
      <alignment horizontal="center" vertical="center" shrinkToFit="1"/>
      <protection/>
    </xf>
    <xf numFmtId="179" fontId="10" fillId="0" borderId="12" xfId="20" applyNumberFormat="1" applyFont="1" applyBorder="1" applyAlignment="1">
      <alignment horizontal="center" vertical="center" shrinkToFit="1"/>
      <protection/>
    </xf>
    <xf numFmtId="179" fontId="10" fillId="0" borderId="26" xfId="20" applyNumberFormat="1" applyFont="1" applyBorder="1" applyAlignment="1">
      <alignment horizontal="center" vertical="center" shrinkToFit="1"/>
      <protection/>
    </xf>
    <xf numFmtId="179" fontId="10" fillId="0" borderId="27" xfId="20" applyNumberFormat="1" applyFont="1" applyBorder="1" applyAlignment="1">
      <alignment horizontal="center" vertical="center" shrinkToFit="1"/>
      <protection/>
    </xf>
    <xf numFmtId="179" fontId="10" fillId="0" borderId="39" xfId="20" applyNumberFormat="1" applyFont="1" applyBorder="1" applyAlignment="1">
      <alignment horizontal="center" vertical="center" shrinkToFit="1"/>
      <protection/>
    </xf>
    <xf numFmtId="179" fontId="10" fillId="0" borderId="23" xfId="20" applyNumberFormat="1" applyFont="1" applyBorder="1" applyAlignment="1">
      <alignment horizontal="center" vertical="center" shrinkToFit="1"/>
      <protection/>
    </xf>
    <xf numFmtId="0" fontId="6" fillId="0" borderId="12" xfId="20" applyFont="1" applyBorder="1" applyAlignment="1">
      <alignment horizontal="center" vertical="center" shrinkToFit="1"/>
      <protection/>
    </xf>
    <xf numFmtId="0" fontId="6" fillId="0" borderId="26" xfId="20" applyFont="1" applyBorder="1" applyAlignment="1">
      <alignment horizontal="center" vertical="center" shrinkToFit="1"/>
      <protection/>
    </xf>
    <xf numFmtId="0" fontId="6" fillId="0" borderId="27" xfId="20" applyFont="1" applyBorder="1" applyAlignment="1">
      <alignment horizontal="center" vertical="center" shrinkToFit="1"/>
      <protection/>
    </xf>
    <xf numFmtId="189" fontId="10" fillId="0" borderId="13" xfId="20" applyNumberFormat="1" applyFont="1" applyBorder="1" applyAlignment="1">
      <alignment horizontal="center" vertical="center" shrinkToFit="1"/>
      <protection/>
    </xf>
    <xf numFmtId="189" fontId="10" fillId="0" borderId="28" xfId="20" applyNumberFormat="1" applyFont="1" applyBorder="1" applyAlignment="1">
      <alignment horizontal="center" vertical="center" shrinkToFit="1"/>
      <protection/>
    </xf>
    <xf numFmtId="189" fontId="10" fillId="0" borderId="32" xfId="20" applyNumberFormat="1" applyFont="1" applyBorder="1" applyAlignment="1">
      <alignment horizontal="center" vertical="center" shrinkToFit="1"/>
      <protection/>
    </xf>
    <xf numFmtId="189" fontId="10" fillId="0" borderId="29" xfId="20" applyNumberFormat="1" applyFont="1" applyBorder="1" applyAlignment="1">
      <alignment horizontal="center" vertical="center" shrinkToFit="1"/>
      <protection/>
    </xf>
    <xf numFmtId="188" fontId="10" fillId="0" borderId="13" xfId="20" applyNumberFormat="1" applyFont="1" applyBorder="1" applyAlignment="1">
      <alignment horizontal="center" vertical="center" shrinkToFit="1"/>
      <protection/>
    </xf>
    <xf numFmtId="188" fontId="10" fillId="0" borderId="28" xfId="20" applyNumberFormat="1" applyFont="1" applyBorder="1" applyAlignment="1">
      <alignment horizontal="center" vertical="center" shrinkToFit="1"/>
      <protection/>
    </xf>
    <xf numFmtId="188" fontId="10" fillId="0" borderId="40" xfId="20" applyNumberFormat="1" applyFont="1" applyBorder="1" applyAlignment="1">
      <alignment horizontal="center" vertical="center" shrinkToFit="1"/>
      <protection/>
    </xf>
    <xf numFmtId="188" fontId="10" fillId="0" borderId="31" xfId="20" applyNumberFormat="1" applyFont="1" applyBorder="1" applyAlignment="1">
      <alignment horizontal="center" vertical="center" shrinkToFit="1"/>
      <protection/>
    </xf>
    <xf numFmtId="179" fontId="10" fillId="0" borderId="21" xfId="20" applyNumberFormat="1" applyFont="1" applyBorder="1" applyAlignment="1">
      <alignment horizontal="center" vertical="center" shrinkToFit="1"/>
      <protection/>
    </xf>
    <xf numFmtId="179" fontId="10" fillId="0" borderId="41" xfId="20" applyNumberFormat="1" applyFont="1" applyBorder="1" applyAlignment="1">
      <alignment horizontal="center" vertical="center" shrinkToFit="1"/>
      <protection/>
    </xf>
    <xf numFmtId="179" fontId="27" fillId="0" borderId="0" xfId="20" applyNumberFormat="1" applyFont="1" applyAlignment="1">
      <alignment horizontal="center" vertical="center" shrinkToFit="1"/>
      <protection/>
    </xf>
    <xf numFmtId="0" fontId="27" fillId="0" borderId="0" xfId="20" applyFont="1" applyAlignment="1">
      <alignment horizontal="center" vertical="center" shrinkToFit="1"/>
      <protection/>
    </xf>
    <xf numFmtId="0" fontId="8" fillId="0" borderId="42" xfId="20" applyFont="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1" fontId="10" fillId="2" borderId="43" xfId="20" applyNumberFormat="1" applyFont="1" applyFill="1" applyBorder="1" applyAlignment="1">
      <alignment horizontal="center" vertical="center"/>
      <protection/>
    </xf>
    <xf numFmtId="0" fontId="10" fillId="2" borderId="43" xfId="20" applyFont="1" applyFill="1" applyBorder="1" applyAlignment="1">
      <alignment horizontal="center" vertical="center"/>
      <protection/>
    </xf>
    <xf numFmtId="0" fontId="4" fillId="0" borderId="43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1" fontId="10" fillId="2" borderId="44" xfId="20" applyNumberFormat="1" applyFont="1" applyFill="1" applyBorder="1" applyAlignment="1">
      <alignment horizontal="center" vertical="center"/>
      <protection/>
    </xf>
    <xf numFmtId="0" fontId="10" fillId="2" borderId="44" xfId="20" applyFont="1" applyFill="1" applyBorder="1" applyAlignment="1">
      <alignment horizontal="center" vertical="center"/>
      <protection/>
    </xf>
    <xf numFmtId="0" fontId="4" fillId="0" borderId="44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36" xfId="21" applyFont="1" applyBorder="1" applyAlignment="1">
      <alignment horizontal="center" vertical="center"/>
      <protection/>
    </xf>
    <xf numFmtId="1" fontId="10" fillId="2" borderId="45" xfId="20" applyNumberFormat="1" applyFont="1" applyFill="1" applyBorder="1" applyAlignment="1">
      <alignment horizontal="center" vertical="center"/>
      <protection/>
    </xf>
    <xf numFmtId="0" fontId="10" fillId="2" borderId="45" xfId="20" applyFont="1" applyFill="1" applyBorder="1" applyAlignment="1">
      <alignment horizontal="center" vertical="center"/>
      <protection/>
    </xf>
    <xf numFmtId="0" fontId="4" fillId="0" borderId="46" xfId="21" applyFont="1" applyBorder="1" applyAlignment="1">
      <alignment horizontal="center" vertical="center"/>
      <protection/>
    </xf>
    <xf numFmtId="0" fontId="4" fillId="0" borderId="22" xfId="21" applyFont="1" applyBorder="1" applyAlignment="1">
      <alignment horizontal="center" vertical="center"/>
      <protection/>
    </xf>
    <xf numFmtId="0" fontId="4" fillId="0" borderId="23" xfId="21" applyFont="1" applyBorder="1" applyAlignment="1">
      <alignment horizontal="center" vertical="center"/>
      <protection/>
    </xf>
    <xf numFmtId="0" fontId="10" fillId="0" borderId="42" xfId="20" applyFont="1" applyBorder="1" applyAlignment="1">
      <alignment horizontal="center" vertical="center"/>
      <protection/>
    </xf>
    <xf numFmtId="0" fontId="10" fillId="0" borderId="47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0" fontId="10" fillId="0" borderId="4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  <cellStyle name="標準_統計手法(確率分布)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/>
  <dimension ref="A2:BI43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69921875" style="25" customWidth="1"/>
    <col min="2" max="2" width="4.09765625" style="25" customWidth="1"/>
    <col min="3" max="3" width="3.8984375" style="25" customWidth="1"/>
    <col min="4" max="23" width="3.8984375" style="26" customWidth="1"/>
    <col min="24" max="24" width="3.59765625" style="26" customWidth="1"/>
    <col min="25" max="25" width="3.69921875" style="26" customWidth="1"/>
    <col min="26" max="26" width="1.59765625" style="26" customWidth="1"/>
    <col min="27" max="27" width="0.8984375" style="26" customWidth="1"/>
    <col min="28" max="28" width="4.19921875" style="26" customWidth="1"/>
    <col min="29" max="29" width="4.3984375" style="26" customWidth="1"/>
    <col min="30" max="30" width="3.09765625" style="26" customWidth="1"/>
    <col min="31" max="31" width="2.59765625" style="26" customWidth="1"/>
    <col min="32" max="32" width="3" style="26" customWidth="1"/>
    <col min="33" max="33" width="2.5" style="26" customWidth="1"/>
    <col min="34" max="34" width="3.19921875" style="26" customWidth="1"/>
    <col min="35" max="35" width="2" style="26" customWidth="1"/>
    <col min="36" max="40" width="3.3984375" style="26" customWidth="1"/>
    <col min="41" max="42" width="2.59765625" style="26" customWidth="1"/>
    <col min="43" max="49" width="4.5" style="26" customWidth="1"/>
    <col min="50" max="50" width="2.09765625" style="26" customWidth="1"/>
    <col min="51" max="60" width="3.8984375" style="26" customWidth="1"/>
    <col min="61" max="16384" width="9" style="26" customWidth="1"/>
  </cols>
  <sheetData>
    <row r="1" s="1" customFormat="1" ht="7.5" customHeight="1"/>
    <row r="2" spans="1:26" s="1" customFormat="1" ht="9.75" customHeight="1" thickBot="1">
      <c r="A2" s="13"/>
      <c r="B2" s="13"/>
      <c r="C2" s="13"/>
      <c r="D2" s="13"/>
      <c r="E2" s="1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1" customFormat="1" ht="18" customHeight="1" thickBot="1">
      <c r="A3" s="14"/>
      <c r="B3" s="10"/>
      <c r="C3" s="10"/>
      <c r="D3" s="10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85" t="s">
        <v>33</v>
      </c>
      <c r="Z3" s="86"/>
    </row>
    <row r="4" spans="1:26" s="1" customFormat="1" ht="23.25" customHeight="1" thickBot="1">
      <c r="A4" s="14"/>
      <c r="B4" s="109" t="s">
        <v>19</v>
      </c>
      <c r="C4" s="109"/>
      <c r="D4" s="109"/>
      <c r="E4" s="109"/>
      <c r="F4" s="109"/>
      <c r="G4" s="109"/>
      <c r="H4" s="18"/>
      <c r="I4" s="110" t="s">
        <v>31</v>
      </c>
      <c r="J4" s="111"/>
      <c r="K4" s="111"/>
      <c r="L4" s="111"/>
      <c r="M4" s="111"/>
      <c r="N4" s="111"/>
      <c r="O4" s="111"/>
      <c r="P4" s="111"/>
      <c r="Q4" s="112"/>
      <c r="R4" s="19"/>
      <c r="S4" s="19"/>
      <c r="T4" s="19"/>
      <c r="U4" s="19"/>
      <c r="V4" s="19"/>
      <c r="W4" s="18"/>
      <c r="X4" s="18"/>
      <c r="Y4" s="3"/>
      <c r="Z4" s="4"/>
    </row>
    <row r="5" spans="1:26" s="1" customFormat="1" ht="23.25" customHeight="1" thickBot="1">
      <c r="A5" s="14"/>
      <c r="B5" s="109" t="s">
        <v>20</v>
      </c>
      <c r="C5" s="109"/>
      <c r="D5" s="109"/>
      <c r="E5" s="109"/>
      <c r="F5" s="109"/>
      <c r="G5" s="109"/>
      <c r="H5" s="18"/>
      <c r="I5" s="113" t="s">
        <v>17</v>
      </c>
      <c r="J5" s="114"/>
      <c r="K5" s="114"/>
      <c r="L5" s="115"/>
      <c r="M5" s="116" t="s">
        <v>28</v>
      </c>
      <c r="N5" s="117"/>
      <c r="O5" s="117"/>
      <c r="P5" s="117"/>
      <c r="Q5" s="117"/>
      <c r="R5" s="117"/>
      <c r="S5" s="117"/>
      <c r="T5" s="117"/>
      <c r="U5" s="118"/>
      <c r="V5" s="19"/>
      <c r="W5" s="18"/>
      <c r="X5" s="18"/>
      <c r="Y5" s="3"/>
      <c r="Z5" s="4"/>
    </row>
    <row r="6" spans="1:61" s="1" customFormat="1" ht="20.25" customHeight="1">
      <c r="A6" s="14"/>
      <c r="B6" s="119" t="s">
        <v>18</v>
      </c>
      <c r="C6" s="119"/>
      <c r="D6" s="119"/>
      <c r="E6" s="119"/>
      <c r="F6" s="119"/>
      <c r="G6" s="119"/>
      <c r="H6" s="18"/>
      <c r="I6" s="18"/>
      <c r="J6" s="18"/>
      <c r="K6" s="18"/>
      <c r="L6" s="18"/>
      <c r="M6" s="36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3"/>
      <c r="Z6" s="4"/>
      <c r="AG6" s="9"/>
      <c r="AH6" s="9"/>
      <c r="AI6" s="9"/>
      <c r="AJ6" s="9"/>
      <c r="AK6" s="9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s="1" customFormat="1" ht="20.25" customHeight="1" thickBot="1">
      <c r="A7" s="14"/>
      <c r="B7" s="18"/>
      <c r="C7" s="36"/>
      <c r="D7" s="18"/>
      <c r="E7" s="18"/>
      <c r="F7" s="18"/>
      <c r="G7" s="36"/>
      <c r="H7" s="18"/>
      <c r="I7" s="18"/>
      <c r="J7" s="18"/>
      <c r="K7" s="18"/>
      <c r="L7" s="18"/>
      <c r="M7" s="36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3"/>
      <c r="Z7" s="4"/>
      <c r="AG7" s="9"/>
      <c r="AH7" s="9"/>
      <c r="AI7" s="9"/>
      <c r="AJ7" s="9"/>
      <c r="AK7" s="9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s="1" customFormat="1" ht="20.25" customHeight="1" thickBot="1">
      <c r="A8" s="37"/>
      <c r="B8" s="120" t="s">
        <v>1</v>
      </c>
      <c r="C8" s="121"/>
      <c r="D8" s="122"/>
      <c r="E8" s="123" t="s">
        <v>24</v>
      </c>
      <c r="F8" s="124"/>
      <c r="G8" s="124"/>
      <c r="H8" s="125"/>
      <c r="I8" s="34"/>
      <c r="J8" s="34"/>
      <c r="K8" s="34"/>
      <c r="L8" s="34"/>
      <c r="M8" s="34"/>
      <c r="N8" s="34"/>
      <c r="O8" s="34"/>
      <c r="P8" s="34"/>
      <c r="Q8" s="9"/>
      <c r="R8" s="9"/>
      <c r="S8" s="9"/>
      <c r="T8" s="9"/>
      <c r="U8" s="9"/>
      <c r="V8" s="8"/>
      <c r="W8" s="17"/>
      <c r="X8" s="9"/>
      <c r="Y8" s="9"/>
      <c r="Z8" s="38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26" s="1" customFormat="1" ht="20.25" customHeight="1" thickBot="1">
      <c r="A9" s="14"/>
      <c r="B9" s="39" t="s">
        <v>29</v>
      </c>
      <c r="C9" s="126" t="s">
        <v>32</v>
      </c>
      <c r="D9" s="127"/>
      <c r="E9" s="128"/>
      <c r="F9" s="129"/>
      <c r="G9" s="128"/>
      <c r="H9" s="129"/>
      <c r="I9" s="20"/>
      <c r="J9" s="16"/>
      <c r="K9" s="20"/>
      <c r="L9" s="20"/>
      <c r="M9" s="20"/>
      <c r="N9" s="20"/>
      <c r="O9" s="20"/>
      <c r="P9" s="20"/>
      <c r="Q9" s="20"/>
      <c r="R9" s="3"/>
      <c r="S9" s="9"/>
      <c r="T9" s="9"/>
      <c r="U9" s="9"/>
      <c r="V9" s="8"/>
      <c r="W9" s="17"/>
      <c r="X9" s="21"/>
      <c r="Y9" s="21"/>
      <c r="Z9" s="4"/>
    </row>
    <row r="10" spans="1:26" s="1" customFormat="1" ht="20.25" customHeight="1" thickBot="1">
      <c r="A10" s="14"/>
      <c r="B10" s="40">
        <v>0</v>
      </c>
      <c r="C10" s="137">
        <v>3</v>
      </c>
      <c r="D10" s="138"/>
      <c r="E10" s="139">
        <f>IF(C10="","",C10-$N$13)</f>
        <v>-7</v>
      </c>
      <c r="F10" s="140"/>
      <c r="G10" s="139">
        <f>IF(E10="","",E10^2)</f>
        <v>49</v>
      </c>
      <c r="H10" s="140"/>
      <c r="I10" s="20"/>
      <c r="J10" s="28" t="s">
        <v>0</v>
      </c>
      <c r="K10" s="98" t="s">
        <v>3</v>
      </c>
      <c r="L10" s="98"/>
      <c r="M10" s="99"/>
      <c r="N10" s="97" t="s">
        <v>16</v>
      </c>
      <c r="O10" s="98"/>
      <c r="P10" s="98"/>
      <c r="Q10" s="98"/>
      <c r="R10" s="98"/>
      <c r="S10" s="99"/>
      <c r="T10" s="97" t="s">
        <v>3</v>
      </c>
      <c r="U10" s="98"/>
      <c r="V10" s="99"/>
      <c r="W10" s="100" t="s">
        <v>34</v>
      </c>
      <c r="X10" s="101"/>
      <c r="Y10" s="102"/>
      <c r="Z10" s="4"/>
    </row>
    <row r="11" spans="1:26" s="1" customFormat="1" ht="20.25" customHeight="1">
      <c r="A11" s="14"/>
      <c r="B11" s="41">
        <v>1</v>
      </c>
      <c r="C11" s="130">
        <v>13</v>
      </c>
      <c r="D11" s="131"/>
      <c r="E11" s="132">
        <f>IF(C11="","",C11-$N$13)</f>
        <v>3</v>
      </c>
      <c r="F11" s="133"/>
      <c r="G11" s="132">
        <f aca="true" t="shared" si="0" ref="G11:G39">IF(E11="","",E11^2)</f>
        <v>9</v>
      </c>
      <c r="H11" s="133"/>
      <c r="I11" s="20"/>
      <c r="J11" s="29" t="s">
        <v>4</v>
      </c>
      <c r="K11" s="141" t="s">
        <v>23</v>
      </c>
      <c r="L11" s="141"/>
      <c r="M11" s="142"/>
      <c r="N11" s="134">
        <f>SUM(C10:D39)</f>
        <v>60</v>
      </c>
      <c r="O11" s="135"/>
      <c r="P11" s="135"/>
      <c r="Q11" s="135"/>
      <c r="R11" s="135"/>
      <c r="S11" s="136"/>
      <c r="T11" s="51"/>
      <c r="U11" s="52"/>
      <c r="V11" s="53"/>
      <c r="W11" s="103">
        <f>メモ!I33/メモ!F33</f>
        <v>2.216666666666667</v>
      </c>
      <c r="X11" s="104"/>
      <c r="Y11" s="105"/>
      <c r="Z11" s="4"/>
    </row>
    <row r="12" spans="1:26" s="1" customFormat="1" ht="20.25" customHeight="1">
      <c r="A12" s="14"/>
      <c r="B12" s="41">
        <v>2</v>
      </c>
      <c r="C12" s="130">
        <v>20</v>
      </c>
      <c r="D12" s="131"/>
      <c r="E12" s="132">
        <f aca="true" t="shared" si="1" ref="E12:E38">IF(C12="","",C12-$N$13)</f>
        <v>10</v>
      </c>
      <c r="F12" s="133"/>
      <c r="G12" s="132">
        <f t="shared" si="0"/>
        <v>100</v>
      </c>
      <c r="H12" s="133"/>
      <c r="I12" s="20"/>
      <c r="J12" s="30" t="s">
        <v>11</v>
      </c>
      <c r="K12" s="149" t="s">
        <v>30</v>
      </c>
      <c r="L12" s="149"/>
      <c r="M12" s="150"/>
      <c r="N12" s="143">
        <f>COUNTA(C10:D39)</f>
        <v>6</v>
      </c>
      <c r="O12" s="144"/>
      <c r="P12" s="144"/>
      <c r="Q12" s="144"/>
      <c r="R12" s="144"/>
      <c r="S12" s="145"/>
      <c r="T12" s="54"/>
      <c r="U12" s="55"/>
      <c r="V12" s="56"/>
      <c r="W12" s="106">
        <f>メモ!L33-メモ!I33^2/メモ!F33</f>
        <v>74.18333333333334</v>
      </c>
      <c r="X12" s="107"/>
      <c r="Y12" s="108"/>
      <c r="Z12" s="4"/>
    </row>
    <row r="13" spans="1:26" s="1" customFormat="1" ht="20.25" customHeight="1" thickBot="1">
      <c r="A13" s="14"/>
      <c r="B13" s="41">
        <v>3</v>
      </c>
      <c r="C13" s="130">
        <v>18</v>
      </c>
      <c r="D13" s="131"/>
      <c r="E13" s="132">
        <f t="shared" si="1"/>
        <v>8</v>
      </c>
      <c r="F13" s="133"/>
      <c r="G13" s="132">
        <f t="shared" si="0"/>
        <v>64</v>
      </c>
      <c r="H13" s="133"/>
      <c r="I13" s="20"/>
      <c r="J13" s="30" t="s">
        <v>5</v>
      </c>
      <c r="K13" s="27"/>
      <c r="L13" s="43"/>
      <c r="M13" s="46"/>
      <c r="N13" s="146">
        <f>N11/N12</f>
        <v>10</v>
      </c>
      <c r="O13" s="147"/>
      <c r="P13" s="147"/>
      <c r="Q13" s="147"/>
      <c r="R13" s="147"/>
      <c r="S13" s="148"/>
      <c r="T13" s="57"/>
      <c r="U13" s="58"/>
      <c r="V13" s="59"/>
      <c r="W13" s="94">
        <f>SQRT(W12/(メモ!F33-1))</f>
        <v>1.121313797635774</v>
      </c>
      <c r="X13" s="95"/>
      <c r="Y13" s="96"/>
      <c r="Z13" s="4"/>
    </row>
    <row r="14" spans="1:26" s="1" customFormat="1" ht="20.25" customHeight="1">
      <c r="A14" s="14"/>
      <c r="B14" s="41">
        <v>4</v>
      </c>
      <c r="C14" s="130">
        <v>4</v>
      </c>
      <c r="D14" s="131"/>
      <c r="E14" s="132">
        <f t="shared" si="1"/>
        <v>-6</v>
      </c>
      <c r="F14" s="133"/>
      <c r="G14" s="132">
        <f t="shared" si="0"/>
        <v>36</v>
      </c>
      <c r="H14" s="133"/>
      <c r="I14" s="20"/>
      <c r="J14" s="30" t="s">
        <v>6</v>
      </c>
      <c r="K14" s="27"/>
      <c r="L14" s="43"/>
      <c r="M14" s="46"/>
      <c r="N14" s="146">
        <f>SUM(G10:H39)</f>
        <v>322</v>
      </c>
      <c r="O14" s="147"/>
      <c r="P14" s="147"/>
      <c r="Q14" s="147"/>
      <c r="R14" s="147"/>
      <c r="S14" s="148"/>
      <c r="T14" s="49"/>
      <c r="U14" s="9"/>
      <c r="V14" s="8"/>
      <c r="W14" s="17"/>
      <c r="X14" s="21"/>
      <c r="Y14" s="21"/>
      <c r="Z14" s="4"/>
    </row>
    <row r="15" spans="1:26" s="1" customFormat="1" ht="20.25" customHeight="1">
      <c r="A15" s="14"/>
      <c r="B15" s="41">
        <v>5</v>
      </c>
      <c r="C15" s="130">
        <v>2</v>
      </c>
      <c r="D15" s="131"/>
      <c r="E15" s="132">
        <f t="shared" si="1"/>
        <v>-8</v>
      </c>
      <c r="F15" s="133"/>
      <c r="G15" s="132">
        <f t="shared" si="0"/>
        <v>64</v>
      </c>
      <c r="H15" s="133"/>
      <c r="I15" s="3"/>
      <c r="J15" s="30" t="s">
        <v>7</v>
      </c>
      <c r="K15" s="151" t="s">
        <v>25</v>
      </c>
      <c r="L15" s="151"/>
      <c r="M15" s="152"/>
      <c r="N15" s="146">
        <f>N14/N13</f>
        <v>32.2</v>
      </c>
      <c r="O15" s="147"/>
      <c r="P15" s="147"/>
      <c r="Q15" s="147"/>
      <c r="R15" s="147"/>
      <c r="S15" s="148"/>
      <c r="T15" s="49"/>
      <c r="U15" s="9"/>
      <c r="V15" s="8"/>
      <c r="W15" s="17"/>
      <c r="X15" s="21"/>
      <c r="Y15" s="21"/>
      <c r="Z15" s="4"/>
    </row>
    <row r="16" spans="1:26" s="1" customFormat="1" ht="20.25" customHeight="1">
      <c r="A16" s="14"/>
      <c r="B16" s="41">
        <v>6</v>
      </c>
      <c r="C16" s="130"/>
      <c r="D16" s="131"/>
      <c r="E16" s="132">
        <f t="shared" si="1"/>
      </c>
      <c r="F16" s="133"/>
      <c r="G16" s="132">
        <f t="shared" si="0"/>
      </c>
      <c r="H16" s="153"/>
      <c r="I16" s="3"/>
      <c r="J16" s="30" t="s">
        <v>6</v>
      </c>
      <c r="K16" s="149" t="s">
        <v>21</v>
      </c>
      <c r="L16" s="149"/>
      <c r="M16" s="150"/>
      <c r="N16" s="143">
        <f>N11-1</f>
        <v>59</v>
      </c>
      <c r="O16" s="144"/>
      <c r="P16" s="144"/>
      <c r="Q16" s="144"/>
      <c r="R16" s="144"/>
      <c r="S16" s="145"/>
      <c r="T16" s="48"/>
      <c r="U16" s="9"/>
      <c r="V16" s="8"/>
      <c r="W16" s="17"/>
      <c r="X16" s="21"/>
      <c r="Y16" s="21"/>
      <c r="Z16" s="4"/>
    </row>
    <row r="17" spans="1:26" s="1" customFormat="1" ht="20.25" customHeight="1" thickBot="1">
      <c r="A17" s="14"/>
      <c r="B17" s="41">
        <v>7</v>
      </c>
      <c r="C17" s="130"/>
      <c r="D17" s="131"/>
      <c r="E17" s="132">
        <f t="shared" si="1"/>
      </c>
      <c r="F17" s="133"/>
      <c r="G17" s="132">
        <f t="shared" si="0"/>
      </c>
      <c r="H17" s="153"/>
      <c r="I17" s="3"/>
      <c r="J17" s="31" t="s">
        <v>7</v>
      </c>
      <c r="K17" s="157" t="s">
        <v>22</v>
      </c>
      <c r="L17" s="157"/>
      <c r="M17" s="158"/>
      <c r="N17" s="154">
        <f>N14/N13</f>
        <v>32.2</v>
      </c>
      <c r="O17" s="155"/>
      <c r="P17" s="155"/>
      <c r="Q17" s="155"/>
      <c r="R17" s="155"/>
      <c r="S17" s="156"/>
      <c r="T17" s="49"/>
      <c r="U17" s="9"/>
      <c r="V17" s="8"/>
      <c r="W17" s="17"/>
      <c r="X17" s="21"/>
      <c r="Y17" s="21"/>
      <c r="Z17" s="4"/>
    </row>
    <row r="18" spans="1:26" s="1" customFormat="1" ht="20.25" customHeight="1">
      <c r="A18" s="14"/>
      <c r="B18" s="41">
        <v>8</v>
      </c>
      <c r="C18" s="130"/>
      <c r="D18" s="131"/>
      <c r="E18" s="132">
        <f t="shared" si="1"/>
      </c>
      <c r="F18" s="133"/>
      <c r="G18" s="132">
        <f t="shared" si="0"/>
      </c>
      <c r="H18" s="153"/>
      <c r="I18" s="3"/>
      <c r="J18" s="29" t="s">
        <v>8</v>
      </c>
      <c r="K18" s="177" t="s">
        <v>2</v>
      </c>
      <c r="L18" s="177"/>
      <c r="M18" s="178"/>
      <c r="N18" s="173">
        <v>0.05</v>
      </c>
      <c r="O18" s="174"/>
      <c r="P18" s="175">
        <v>0.01</v>
      </c>
      <c r="Q18" s="176"/>
      <c r="R18" s="199">
        <v>0.05</v>
      </c>
      <c r="S18" s="200"/>
      <c r="T18" s="201">
        <v>0.01</v>
      </c>
      <c r="U18" s="202"/>
      <c r="V18" s="195">
        <v>0.05</v>
      </c>
      <c r="W18" s="196"/>
      <c r="X18" s="197">
        <v>0.01</v>
      </c>
      <c r="Y18" s="198"/>
      <c r="Z18" s="4"/>
    </row>
    <row r="19" spans="1:26" s="1" customFormat="1" ht="20.25" customHeight="1">
      <c r="A19" s="14"/>
      <c r="B19" s="41">
        <v>9</v>
      </c>
      <c r="C19" s="130"/>
      <c r="D19" s="131"/>
      <c r="E19" s="132">
        <f t="shared" si="1"/>
      </c>
      <c r="F19" s="133"/>
      <c r="G19" s="132">
        <f t="shared" si="0"/>
      </c>
      <c r="H19" s="153"/>
      <c r="I19" s="3"/>
      <c r="J19" s="30" t="s">
        <v>12</v>
      </c>
      <c r="K19" s="179" t="s">
        <v>15</v>
      </c>
      <c r="L19" s="179"/>
      <c r="M19" s="180"/>
      <c r="N19" s="183">
        <f>CHIINV(1-$N$18/2,$N$16)</f>
        <v>39.661851869951526</v>
      </c>
      <c r="O19" s="184"/>
      <c r="P19" s="185">
        <f>CHIINV(1-$P$18/2,$N$16)</f>
        <v>34.77037682966255</v>
      </c>
      <c r="Q19" s="186"/>
      <c r="R19" s="183"/>
      <c r="S19" s="184"/>
      <c r="T19" s="185"/>
      <c r="U19" s="186"/>
      <c r="V19" s="183"/>
      <c r="W19" s="184"/>
      <c r="X19" s="185"/>
      <c r="Y19" s="186"/>
      <c r="Z19" s="4"/>
    </row>
    <row r="20" spans="1:26" s="1" customFormat="1" ht="20.25" customHeight="1" thickBot="1">
      <c r="A20" s="14"/>
      <c r="B20" s="41">
        <v>10</v>
      </c>
      <c r="C20" s="130"/>
      <c r="D20" s="131"/>
      <c r="E20" s="132">
        <f t="shared" si="1"/>
      </c>
      <c r="F20" s="133"/>
      <c r="G20" s="132">
        <f t="shared" si="0"/>
      </c>
      <c r="H20" s="153"/>
      <c r="I20" s="3"/>
      <c r="J20" s="31" t="s">
        <v>13</v>
      </c>
      <c r="K20" s="181" t="s">
        <v>37</v>
      </c>
      <c r="L20" s="181"/>
      <c r="M20" s="182"/>
      <c r="N20" s="183">
        <f>CHIINV($N$18/2,$N$16)</f>
        <v>82.11737314568839</v>
      </c>
      <c r="O20" s="184"/>
      <c r="P20" s="185">
        <f>CHIINV($P$18/2,$N$16)</f>
        <v>90.71533280362587</v>
      </c>
      <c r="Q20" s="186"/>
      <c r="R20" s="203">
        <f>CHIINV($R$18,$N$16)</f>
        <v>77.93049023350693</v>
      </c>
      <c r="S20" s="204"/>
      <c r="T20" s="190">
        <f>CHIINV($T$18,$N$16)</f>
        <v>87.16583251953125</v>
      </c>
      <c r="U20" s="191"/>
      <c r="V20" s="203">
        <f>CHIINV(1-$V$18,$N$16)</f>
        <v>42.33929874098985</v>
      </c>
      <c r="W20" s="204"/>
      <c r="X20" s="190">
        <f>CHIINV(1-$X$18,$N$16)</f>
        <v>36.69817529762254</v>
      </c>
      <c r="Y20" s="191"/>
      <c r="Z20" s="4"/>
    </row>
    <row r="21" spans="1:26" s="1" customFormat="1" ht="20.25" customHeight="1" thickBot="1">
      <c r="A21" s="14"/>
      <c r="B21" s="41">
        <v>11</v>
      </c>
      <c r="C21" s="130"/>
      <c r="D21" s="131"/>
      <c r="E21" s="132">
        <f t="shared" si="1"/>
      </c>
      <c r="F21" s="133"/>
      <c r="G21" s="132">
        <f t="shared" si="0"/>
      </c>
      <c r="H21" s="153"/>
      <c r="I21" s="3"/>
      <c r="J21" s="33" t="s">
        <v>26</v>
      </c>
      <c r="K21" s="169" t="s">
        <v>14</v>
      </c>
      <c r="L21" s="169"/>
      <c r="M21" s="170"/>
      <c r="N21" s="187">
        <f>N17</f>
        <v>32.2</v>
      </c>
      <c r="O21" s="188"/>
      <c r="P21" s="188"/>
      <c r="Q21" s="189"/>
      <c r="R21" s="187">
        <f>N21</f>
        <v>32.2</v>
      </c>
      <c r="S21" s="188"/>
      <c r="T21" s="188"/>
      <c r="U21" s="189"/>
      <c r="V21" s="187">
        <f>R21</f>
        <v>32.2</v>
      </c>
      <c r="W21" s="188"/>
      <c r="X21" s="188"/>
      <c r="Y21" s="189"/>
      <c r="Z21" s="4"/>
    </row>
    <row r="22" spans="1:26" s="1" customFormat="1" ht="20.25" customHeight="1" thickBot="1">
      <c r="A22" s="14"/>
      <c r="B22" s="41">
        <v>12</v>
      </c>
      <c r="C22" s="130"/>
      <c r="D22" s="131"/>
      <c r="E22" s="132">
        <f t="shared" si="1"/>
      </c>
      <c r="F22" s="133"/>
      <c r="G22" s="132">
        <f t="shared" si="0"/>
      </c>
      <c r="H22" s="153"/>
      <c r="I22" s="3"/>
      <c r="J22" s="35" t="s">
        <v>27</v>
      </c>
      <c r="K22" s="171" t="s">
        <v>10</v>
      </c>
      <c r="L22" s="171"/>
      <c r="M22" s="172"/>
      <c r="N22" s="159" t="str">
        <f>IF(OR(N$21&gt;P$20,$N$21&lt;$P$19),"**",IF(OR(N$21&gt;N$20,$N$21&lt;$N$19),"*",""))</f>
        <v>**</v>
      </c>
      <c r="O22" s="160"/>
      <c r="P22" s="160"/>
      <c r="Q22" s="161"/>
      <c r="R22" s="192">
        <f>IF(R21&gt;T20,"**",IF(R21&gt;R$20,"*",""))</f>
      </c>
      <c r="S22" s="193"/>
      <c r="T22" s="193"/>
      <c r="U22" s="194"/>
      <c r="V22" s="192" t="str">
        <f>IF(V$21&lt;X$20,"**",IF(V$21&lt;V$20,"*",""))</f>
        <v>**</v>
      </c>
      <c r="W22" s="193"/>
      <c r="X22" s="193"/>
      <c r="Y22" s="194"/>
      <c r="Z22" s="4"/>
    </row>
    <row r="23" spans="1:26" s="1" customFormat="1" ht="20.25" customHeight="1" thickBot="1">
      <c r="A23" s="14"/>
      <c r="B23" s="41">
        <v>13</v>
      </c>
      <c r="C23" s="130"/>
      <c r="D23" s="131"/>
      <c r="E23" s="132">
        <f t="shared" si="1"/>
      </c>
      <c r="F23" s="133"/>
      <c r="G23" s="132">
        <f t="shared" si="0"/>
      </c>
      <c r="H23" s="153"/>
      <c r="I23" s="3"/>
      <c r="J23" s="47"/>
      <c r="K23" s="44"/>
      <c r="L23" s="11"/>
      <c r="M23" s="45"/>
      <c r="N23" s="162" t="str">
        <f>IF(N$22="**","∵α＝１％で有意",IF(N$22="*","∵α＝５％で有意",IF(N$22="","∵有意であるとはいえない")))</f>
        <v>∵α＝１％で有意</v>
      </c>
      <c r="O23" s="163"/>
      <c r="P23" s="163"/>
      <c r="Q23" s="164"/>
      <c r="R23" s="162" t="str">
        <f>IF(R$22="**","∵α＝１％で有意",IF(R$22="*","∵α＝５％で有意",IF(R$22="","∵有意であるとはいえない")))</f>
        <v>∵有意であるとはいえない</v>
      </c>
      <c r="S23" s="163"/>
      <c r="T23" s="163"/>
      <c r="U23" s="164"/>
      <c r="V23" s="162" t="str">
        <f>IF(V$22="**","∵α＝１％で有意",IF(V$22="*","∵α＝５％で有意",IF(V$22="","∵有意であるとはいえない")))</f>
        <v>∵α＝１％で有意</v>
      </c>
      <c r="W23" s="163"/>
      <c r="X23" s="163"/>
      <c r="Y23" s="164"/>
      <c r="Z23" s="4"/>
    </row>
    <row r="24" spans="1:26" s="1" customFormat="1" ht="20.25" customHeight="1">
      <c r="A24" s="14"/>
      <c r="B24" s="41">
        <v>14</v>
      </c>
      <c r="C24" s="130"/>
      <c r="D24" s="131"/>
      <c r="E24" s="132">
        <f t="shared" si="1"/>
      </c>
      <c r="F24" s="133"/>
      <c r="G24" s="132">
        <f t="shared" si="0"/>
      </c>
      <c r="H24" s="153"/>
      <c r="I24" s="3"/>
      <c r="J24" s="16" t="s">
        <v>36</v>
      </c>
      <c r="K24" s="16" t="s">
        <v>38</v>
      </c>
      <c r="M24" s="3"/>
      <c r="N24" s="3"/>
      <c r="O24" s="3"/>
      <c r="P24" s="3"/>
      <c r="Q24" s="22"/>
      <c r="R24" s="3"/>
      <c r="S24" s="3"/>
      <c r="T24" s="23"/>
      <c r="U24" s="23"/>
      <c r="V24" s="2"/>
      <c r="W24" s="6"/>
      <c r="X24" s="3"/>
      <c r="Y24" s="3"/>
      <c r="Z24" s="4"/>
    </row>
    <row r="25" spans="1:26" s="1" customFormat="1" ht="20.25" customHeight="1" thickBot="1">
      <c r="A25" s="14"/>
      <c r="B25" s="41">
        <v>15</v>
      </c>
      <c r="C25" s="130"/>
      <c r="D25" s="131"/>
      <c r="E25" s="132">
        <f t="shared" si="1"/>
      </c>
      <c r="F25" s="133"/>
      <c r="G25" s="132">
        <f t="shared" si="0"/>
      </c>
      <c r="H25" s="153"/>
      <c r="I25" s="3"/>
      <c r="J25" s="3"/>
      <c r="K25" s="3"/>
      <c r="L25" s="3"/>
      <c r="M25" s="3"/>
      <c r="N25" s="3"/>
      <c r="O25" s="3"/>
      <c r="P25" s="3"/>
      <c r="Q25" s="22"/>
      <c r="R25" s="3"/>
      <c r="S25" s="3"/>
      <c r="T25" s="23"/>
      <c r="U25" s="23"/>
      <c r="V25" s="2"/>
      <c r="W25" s="6"/>
      <c r="X25" s="3"/>
      <c r="Y25" s="3"/>
      <c r="Z25" s="4"/>
    </row>
    <row r="26" spans="1:26" s="1" customFormat="1" ht="20.25" customHeight="1">
      <c r="A26" s="14"/>
      <c r="B26" s="41">
        <v>16</v>
      </c>
      <c r="C26" s="130"/>
      <c r="D26" s="131"/>
      <c r="E26" s="132">
        <f t="shared" si="1"/>
      </c>
      <c r="F26" s="133"/>
      <c r="G26" s="132">
        <f t="shared" si="0"/>
      </c>
      <c r="H26" s="153"/>
      <c r="I26" s="3"/>
      <c r="J26" s="87" t="s">
        <v>39</v>
      </c>
      <c r="K26" s="88"/>
      <c r="L26" s="89"/>
      <c r="M26" s="90">
        <v>0.05</v>
      </c>
      <c r="N26" s="91"/>
      <c r="O26" s="92">
        <v>0.01</v>
      </c>
      <c r="P26" s="93"/>
      <c r="Q26" s="3"/>
      <c r="R26" s="3"/>
      <c r="S26" s="3"/>
      <c r="T26" s="24"/>
      <c r="U26" s="24"/>
      <c r="V26" s="2"/>
      <c r="W26" s="6"/>
      <c r="X26" s="3"/>
      <c r="Y26" s="3"/>
      <c r="Z26" s="4"/>
    </row>
    <row r="27" spans="1:26" s="1" customFormat="1" ht="20.25" customHeight="1" thickBot="1">
      <c r="A27" s="14"/>
      <c r="B27" s="41">
        <v>17</v>
      </c>
      <c r="C27" s="130"/>
      <c r="D27" s="131"/>
      <c r="E27" s="132">
        <f t="shared" si="1"/>
      </c>
      <c r="F27" s="133"/>
      <c r="G27" s="132">
        <f t="shared" si="0"/>
      </c>
      <c r="H27" s="153"/>
      <c r="I27" s="7"/>
      <c r="J27" s="65" t="s">
        <v>40</v>
      </c>
      <c r="K27" s="66"/>
      <c r="L27" s="67"/>
      <c r="M27" s="63">
        <f>NORMSINV(1-M26/2)</f>
        <v>1.9599627874084047</v>
      </c>
      <c r="N27" s="64"/>
      <c r="O27" s="68">
        <f>NORMSINV(1-O26/2)</f>
        <v>2.575831337758588</v>
      </c>
      <c r="P27" s="69"/>
      <c r="Q27" s="9"/>
      <c r="R27" s="3"/>
      <c r="S27" s="3"/>
      <c r="T27" s="3"/>
      <c r="U27" s="3"/>
      <c r="V27" s="2"/>
      <c r="W27" s="6"/>
      <c r="X27" s="3"/>
      <c r="Y27" s="3"/>
      <c r="Z27" s="4"/>
    </row>
    <row r="28" spans="1:26" s="1" customFormat="1" ht="20.25" customHeight="1">
      <c r="A28" s="14"/>
      <c r="B28" s="41">
        <v>18</v>
      </c>
      <c r="C28" s="130"/>
      <c r="D28" s="131"/>
      <c r="E28" s="132">
        <f t="shared" si="1"/>
      </c>
      <c r="F28" s="133"/>
      <c r="G28" s="132">
        <f t="shared" si="0"/>
      </c>
      <c r="H28" s="153"/>
      <c r="I28" s="7"/>
      <c r="J28" s="7"/>
      <c r="K28" s="7"/>
      <c r="L28" s="7"/>
      <c r="M28" s="7"/>
      <c r="N28" s="7"/>
      <c r="O28" s="7"/>
      <c r="P28" s="7"/>
      <c r="Q28" s="3"/>
      <c r="R28" s="3"/>
      <c r="S28" s="3"/>
      <c r="T28" s="3"/>
      <c r="U28" s="3"/>
      <c r="V28" s="2"/>
      <c r="W28" s="6"/>
      <c r="X28" s="3"/>
      <c r="Y28" s="3"/>
      <c r="Z28" s="4"/>
    </row>
    <row r="29" spans="1:26" s="1" customFormat="1" ht="20.25" customHeight="1" thickBot="1">
      <c r="A29" s="14"/>
      <c r="B29" s="41">
        <v>19</v>
      </c>
      <c r="C29" s="130"/>
      <c r="D29" s="131"/>
      <c r="E29" s="132">
        <f t="shared" si="1"/>
      </c>
      <c r="F29" s="133"/>
      <c r="G29" s="132">
        <f t="shared" si="0"/>
      </c>
      <c r="H29" s="153"/>
      <c r="Q29" s="8"/>
      <c r="R29" s="3"/>
      <c r="S29" s="3"/>
      <c r="T29" s="3"/>
      <c r="U29" s="3"/>
      <c r="V29" s="2"/>
      <c r="W29" s="6"/>
      <c r="X29" s="3"/>
      <c r="Y29" s="3"/>
      <c r="Z29" s="4"/>
    </row>
    <row r="30" spans="1:26" s="1" customFormat="1" ht="20.25" customHeight="1" thickBot="1">
      <c r="A30" s="14"/>
      <c r="B30" s="41">
        <v>20</v>
      </c>
      <c r="C30" s="130"/>
      <c r="D30" s="131"/>
      <c r="E30" s="132">
        <f t="shared" si="1"/>
      </c>
      <c r="F30" s="133"/>
      <c r="G30" s="132">
        <f t="shared" si="0"/>
      </c>
      <c r="H30" s="153"/>
      <c r="J30" s="76" t="s">
        <v>41</v>
      </c>
      <c r="K30" s="77"/>
      <c r="L30" s="77"/>
      <c r="M30" s="77"/>
      <c r="N30" s="77"/>
      <c r="O30" s="77"/>
      <c r="P30" s="77"/>
      <c r="Q30" s="78"/>
      <c r="R30" s="3"/>
      <c r="S30" s="3"/>
      <c r="T30" s="3"/>
      <c r="U30" s="3"/>
      <c r="V30" s="2"/>
      <c r="W30" s="6"/>
      <c r="X30" s="3"/>
      <c r="Y30" s="3"/>
      <c r="Z30" s="4"/>
    </row>
    <row r="31" spans="1:32" s="1" customFormat="1" ht="20.25" customHeight="1">
      <c r="A31" s="14"/>
      <c r="B31" s="41">
        <v>21</v>
      </c>
      <c r="C31" s="130"/>
      <c r="D31" s="131"/>
      <c r="E31" s="132">
        <f t="shared" si="1"/>
      </c>
      <c r="F31" s="133"/>
      <c r="G31" s="132">
        <f t="shared" si="0"/>
      </c>
      <c r="H31" s="153"/>
      <c r="J31" s="79" t="s">
        <v>42</v>
      </c>
      <c r="K31" s="80"/>
      <c r="L31" s="81"/>
      <c r="M31" s="82">
        <f>W11</f>
        <v>2.216666666666667</v>
      </c>
      <c r="N31" s="83"/>
      <c r="O31" s="50" t="s">
        <v>9</v>
      </c>
      <c r="P31" s="82">
        <f>M27*W13/SQRT(メモ!F33)</f>
        <v>0.2837261511240199</v>
      </c>
      <c r="Q31" s="84"/>
      <c r="R31" s="3"/>
      <c r="S31" s="3"/>
      <c r="T31" s="3"/>
      <c r="U31" s="3"/>
      <c r="V31" s="2"/>
      <c r="W31" s="6"/>
      <c r="X31" s="3"/>
      <c r="Y31" s="3"/>
      <c r="Z31" s="4"/>
      <c r="AC31" s="61">
        <f>M31-P31</f>
        <v>1.932940515542647</v>
      </c>
      <c r="AD31" s="62" t="s">
        <v>49</v>
      </c>
      <c r="AE31" s="205">
        <f>M31+P31</f>
        <v>2.5003928177906865</v>
      </c>
      <c r="AF31" s="206"/>
    </row>
    <row r="32" spans="1:32" s="1" customFormat="1" ht="20.25" customHeight="1" thickBot="1">
      <c r="A32" s="14"/>
      <c r="B32" s="41">
        <v>22</v>
      </c>
      <c r="C32" s="130"/>
      <c r="D32" s="131"/>
      <c r="E32" s="132">
        <f t="shared" si="1"/>
      </c>
      <c r="F32" s="133"/>
      <c r="G32" s="132">
        <f t="shared" si="0"/>
      </c>
      <c r="H32" s="153"/>
      <c r="J32" s="70" t="s">
        <v>43</v>
      </c>
      <c r="K32" s="71"/>
      <c r="L32" s="72"/>
      <c r="M32" s="73">
        <f>W11</f>
        <v>2.216666666666667</v>
      </c>
      <c r="N32" s="74"/>
      <c r="O32" s="32" t="s">
        <v>9</v>
      </c>
      <c r="P32" s="73">
        <f>O27*W13/SQRT(メモ!F33)</f>
        <v>0.37287989144591527</v>
      </c>
      <c r="Q32" s="75"/>
      <c r="R32" s="3"/>
      <c r="S32" s="3"/>
      <c r="T32" s="3"/>
      <c r="U32" s="3"/>
      <c r="V32" s="2"/>
      <c r="W32" s="6"/>
      <c r="X32" s="3"/>
      <c r="Y32" s="3"/>
      <c r="Z32" s="4"/>
      <c r="AC32" s="61">
        <f>M32-P32</f>
        <v>1.8437867752207515</v>
      </c>
      <c r="AD32" s="62" t="s">
        <v>49</v>
      </c>
      <c r="AE32" s="205">
        <f>M32+P32</f>
        <v>2.5895465581125823</v>
      </c>
      <c r="AF32" s="206"/>
    </row>
    <row r="33" spans="1:26" s="1" customFormat="1" ht="20.25" customHeight="1">
      <c r="A33" s="14"/>
      <c r="B33" s="41">
        <v>23</v>
      </c>
      <c r="C33" s="130"/>
      <c r="D33" s="131"/>
      <c r="E33" s="132">
        <f t="shared" si="1"/>
      </c>
      <c r="F33" s="133"/>
      <c r="G33" s="132">
        <f t="shared" si="0"/>
      </c>
      <c r="H33" s="153"/>
      <c r="I33" s="7"/>
      <c r="J33" s="7"/>
      <c r="K33" s="7"/>
      <c r="L33" s="7"/>
      <c r="M33" s="7"/>
      <c r="N33" s="7"/>
      <c r="O33" s="7"/>
      <c r="P33" s="7"/>
      <c r="Q33" s="9"/>
      <c r="R33" s="3"/>
      <c r="S33" s="3"/>
      <c r="T33" s="3"/>
      <c r="U33" s="3"/>
      <c r="V33" s="2"/>
      <c r="W33" s="6"/>
      <c r="X33" s="3"/>
      <c r="Y33" s="3"/>
      <c r="Z33" s="4"/>
    </row>
    <row r="34" spans="1:26" s="1" customFormat="1" ht="20.25" customHeight="1">
      <c r="A34" s="14"/>
      <c r="B34" s="41">
        <v>24</v>
      </c>
      <c r="C34" s="130"/>
      <c r="D34" s="131"/>
      <c r="E34" s="132">
        <f t="shared" si="1"/>
      </c>
      <c r="F34" s="133"/>
      <c r="G34" s="132">
        <f t="shared" si="0"/>
      </c>
      <c r="H34" s="153"/>
      <c r="I34" s="7"/>
      <c r="J34" s="7"/>
      <c r="K34" s="7"/>
      <c r="L34" s="7"/>
      <c r="M34" s="7"/>
      <c r="N34" s="7"/>
      <c r="O34" s="7"/>
      <c r="P34" s="7"/>
      <c r="Q34" s="9"/>
      <c r="R34" s="3"/>
      <c r="S34" s="3"/>
      <c r="T34" s="3"/>
      <c r="U34" s="3"/>
      <c r="V34" s="2"/>
      <c r="W34" s="6"/>
      <c r="X34" s="3"/>
      <c r="Y34" s="3"/>
      <c r="Z34" s="4"/>
    </row>
    <row r="35" spans="1:26" s="1" customFormat="1" ht="20.25" customHeight="1">
      <c r="A35" s="14"/>
      <c r="B35" s="41">
        <v>25</v>
      </c>
      <c r="C35" s="130"/>
      <c r="D35" s="131"/>
      <c r="E35" s="132">
        <f t="shared" si="1"/>
      </c>
      <c r="F35" s="133"/>
      <c r="G35" s="132">
        <f t="shared" si="0"/>
      </c>
      <c r="H35" s="153"/>
      <c r="R35" s="3"/>
      <c r="S35" s="3"/>
      <c r="T35" s="3"/>
      <c r="U35" s="3"/>
      <c r="V35" s="2"/>
      <c r="W35" s="6"/>
      <c r="X35" s="3"/>
      <c r="Y35" s="3"/>
      <c r="Z35" s="4"/>
    </row>
    <row r="36" spans="1:26" s="1" customFormat="1" ht="20.25" customHeight="1">
      <c r="A36" s="14"/>
      <c r="B36" s="41">
        <v>26</v>
      </c>
      <c r="C36" s="130"/>
      <c r="D36" s="131"/>
      <c r="E36" s="132">
        <f t="shared" si="1"/>
      </c>
      <c r="F36" s="133"/>
      <c r="G36" s="132">
        <f t="shared" si="0"/>
      </c>
      <c r="H36" s="153"/>
      <c r="R36" s="3"/>
      <c r="S36" s="3"/>
      <c r="T36" s="3"/>
      <c r="U36" s="3"/>
      <c r="V36" s="2"/>
      <c r="W36" s="6"/>
      <c r="X36" s="3"/>
      <c r="Y36" s="3"/>
      <c r="Z36" s="4"/>
    </row>
    <row r="37" spans="1:26" s="1" customFormat="1" ht="20.25" customHeight="1">
      <c r="A37" s="5"/>
      <c r="B37" s="41">
        <v>27</v>
      </c>
      <c r="C37" s="130"/>
      <c r="D37" s="131"/>
      <c r="E37" s="132">
        <f t="shared" si="1"/>
      </c>
      <c r="F37" s="133"/>
      <c r="G37" s="132">
        <f t="shared" si="0"/>
      </c>
      <c r="H37" s="153"/>
      <c r="R37" s="3"/>
      <c r="S37" s="3"/>
      <c r="T37" s="3"/>
      <c r="U37" s="3"/>
      <c r="V37" s="3"/>
      <c r="W37" s="3"/>
      <c r="X37" s="3"/>
      <c r="Y37" s="3"/>
      <c r="Z37" s="4"/>
    </row>
    <row r="38" spans="1:26" s="1" customFormat="1" ht="20.25" customHeight="1">
      <c r="A38" s="5"/>
      <c r="B38" s="41">
        <v>28</v>
      </c>
      <c r="C38" s="130"/>
      <c r="D38" s="131"/>
      <c r="E38" s="132">
        <f t="shared" si="1"/>
      </c>
      <c r="F38" s="133"/>
      <c r="G38" s="132">
        <f t="shared" si="0"/>
      </c>
      <c r="H38" s="153"/>
      <c r="R38" s="3"/>
      <c r="S38" s="3"/>
      <c r="T38" s="3"/>
      <c r="U38" s="3"/>
      <c r="V38" s="3"/>
      <c r="W38" s="3"/>
      <c r="X38" s="3"/>
      <c r="Y38" s="3"/>
      <c r="Z38" s="4"/>
    </row>
    <row r="39" spans="1:26" s="1" customFormat="1" ht="20.25" customHeight="1" thickBot="1">
      <c r="A39" s="5"/>
      <c r="B39" s="42">
        <v>29</v>
      </c>
      <c r="C39" s="165"/>
      <c r="D39" s="166"/>
      <c r="E39" s="167">
        <f>IF(C39="","",C39-$N$13)</f>
      </c>
      <c r="F39" s="168"/>
      <c r="G39" s="167">
        <f t="shared" si="0"/>
      </c>
      <c r="H39" s="168"/>
      <c r="R39" s="3"/>
      <c r="S39" s="3"/>
      <c r="T39" s="3"/>
      <c r="U39" s="3"/>
      <c r="V39" s="3"/>
      <c r="W39" s="3"/>
      <c r="X39" s="3"/>
      <c r="Y39" s="3"/>
      <c r="Z39" s="4"/>
    </row>
    <row r="40" spans="1:26" s="1" customFormat="1" ht="20.25" customHeight="1">
      <c r="A40" s="5"/>
      <c r="B40" s="3"/>
      <c r="C40" s="3"/>
      <c r="R40" s="3"/>
      <c r="S40" s="3"/>
      <c r="T40" s="3"/>
      <c r="U40" s="3"/>
      <c r="V40" s="3"/>
      <c r="W40" s="3"/>
      <c r="X40" s="3"/>
      <c r="Y40" s="3"/>
      <c r="Z40" s="4"/>
    </row>
    <row r="41" spans="1:26" s="1" customFormat="1" ht="20.25" customHeight="1">
      <c r="A41" s="5"/>
      <c r="B41" s="3"/>
      <c r="C41" s="3"/>
      <c r="R41" s="3"/>
      <c r="S41" s="3"/>
      <c r="T41" s="3"/>
      <c r="U41" s="3"/>
      <c r="V41" s="3"/>
      <c r="W41" s="3"/>
      <c r="X41" s="3"/>
      <c r="Y41" s="3"/>
      <c r="Z41" s="4"/>
    </row>
    <row r="42" spans="1:26" s="1" customFormat="1" ht="20.25" customHeight="1">
      <c r="A42" s="5"/>
      <c r="B42" s="3"/>
      <c r="C42" s="3"/>
      <c r="R42" s="3"/>
      <c r="S42" s="3"/>
      <c r="T42" s="3"/>
      <c r="U42" s="3"/>
      <c r="V42" s="3"/>
      <c r="W42" s="3"/>
      <c r="X42" s="3"/>
      <c r="Y42" s="3"/>
      <c r="Z42" s="4"/>
    </row>
    <row r="43" spans="1:26" s="1" customFormat="1" ht="20.25" customHeight="1" thickBot="1">
      <c r="A43" s="1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s="1" customFormat="1" ht="9.7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</sheetData>
  <mergeCells count="168">
    <mergeCell ref="AE31:AF31"/>
    <mergeCell ref="AE32:AF32"/>
    <mergeCell ref="V22:Y22"/>
    <mergeCell ref="V19:W19"/>
    <mergeCell ref="V20:W20"/>
    <mergeCell ref="X19:Y19"/>
    <mergeCell ref="X20:Y20"/>
    <mergeCell ref="R22:U22"/>
    <mergeCell ref="V18:W18"/>
    <mergeCell ref="X18:Y18"/>
    <mergeCell ref="R23:U23"/>
    <mergeCell ref="V23:Y23"/>
    <mergeCell ref="R18:S18"/>
    <mergeCell ref="T18:U18"/>
    <mergeCell ref="R19:S19"/>
    <mergeCell ref="R20:S20"/>
    <mergeCell ref="T19:U19"/>
    <mergeCell ref="N21:Q21"/>
    <mergeCell ref="R21:U21"/>
    <mergeCell ref="V21:Y21"/>
    <mergeCell ref="T20:U20"/>
    <mergeCell ref="K20:M20"/>
    <mergeCell ref="N19:O19"/>
    <mergeCell ref="N20:O20"/>
    <mergeCell ref="P19:Q19"/>
    <mergeCell ref="P20:Q20"/>
    <mergeCell ref="N18:O18"/>
    <mergeCell ref="P18:Q18"/>
    <mergeCell ref="K18:M18"/>
    <mergeCell ref="K19:M19"/>
    <mergeCell ref="E38:F38"/>
    <mergeCell ref="G38:H38"/>
    <mergeCell ref="C34:D34"/>
    <mergeCell ref="E34:F34"/>
    <mergeCell ref="G34:H34"/>
    <mergeCell ref="C35:D35"/>
    <mergeCell ref="E35:F35"/>
    <mergeCell ref="G35:H35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8:D38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3:D23"/>
    <mergeCell ref="E23:F23"/>
    <mergeCell ref="G23:H23"/>
    <mergeCell ref="N22:Q22"/>
    <mergeCell ref="N23:Q23"/>
    <mergeCell ref="C22:D22"/>
    <mergeCell ref="E22:F22"/>
    <mergeCell ref="G22:H22"/>
    <mergeCell ref="K22:M22"/>
    <mergeCell ref="C21:D21"/>
    <mergeCell ref="E21:F21"/>
    <mergeCell ref="G21:H21"/>
    <mergeCell ref="C20:D20"/>
    <mergeCell ref="E20:F20"/>
    <mergeCell ref="G20:H20"/>
    <mergeCell ref="C19:D19"/>
    <mergeCell ref="E19:F19"/>
    <mergeCell ref="G19:H19"/>
    <mergeCell ref="C18:D18"/>
    <mergeCell ref="E18:F18"/>
    <mergeCell ref="G18:H18"/>
    <mergeCell ref="C17:D17"/>
    <mergeCell ref="E17:F17"/>
    <mergeCell ref="G17:H17"/>
    <mergeCell ref="N16:S16"/>
    <mergeCell ref="N17:S17"/>
    <mergeCell ref="C16:D16"/>
    <mergeCell ref="E16:F16"/>
    <mergeCell ref="G16:H16"/>
    <mergeCell ref="K16:M16"/>
    <mergeCell ref="K17:M17"/>
    <mergeCell ref="C15:D15"/>
    <mergeCell ref="E15:F15"/>
    <mergeCell ref="G15:H15"/>
    <mergeCell ref="N14:S14"/>
    <mergeCell ref="N15:S15"/>
    <mergeCell ref="C14:D14"/>
    <mergeCell ref="E14:F14"/>
    <mergeCell ref="G14:H14"/>
    <mergeCell ref="K15:M15"/>
    <mergeCell ref="C13:D13"/>
    <mergeCell ref="E13:F13"/>
    <mergeCell ref="G13:H13"/>
    <mergeCell ref="N12:S12"/>
    <mergeCell ref="N13:S13"/>
    <mergeCell ref="C12:D12"/>
    <mergeCell ref="E12:F12"/>
    <mergeCell ref="G12:H12"/>
    <mergeCell ref="K12:M12"/>
    <mergeCell ref="C11:D11"/>
    <mergeCell ref="E11:F11"/>
    <mergeCell ref="G11:H11"/>
    <mergeCell ref="N10:S10"/>
    <mergeCell ref="N11:S11"/>
    <mergeCell ref="C10:D10"/>
    <mergeCell ref="E10:F10"/>
    <mergeCell ref="G10:H10"/>
    <mergeCell ref="K10:M10"/>
    <mergeCell ref="K11:M11"/>
    <mergeCell ref="B6:G6"/>
    <mergeCell ref="B8:D8"/>
    <mergeCell ref="E8:H8"/>
    <mergeCell ref="C9:D9"/>
    <mergeCell ref="E9:F9"/>
    <mergeCell ref="G9:H9"/>
    <mergeCell ref="B4:G4"/>
    <mergeCell ref="I4:Q4"/>
    <mergeCell ref="B5:G5"/>
    <mergeCell ref="I5:L5"/>
    <mergeCell ref="M5:U5"/>
    <mergeCell ref="Y3:Z3"/>
    <mergeCell ref="J26:L26"/>
    <mergeCell ref="M26:N26"/>
    <mergeCell ref="O26:P26"/>
    <mergeCell ref="W13:Y13"/>
    <mergeCell ref="T10:V10"/>
    <mergeCell ref="W10:Y10"/>
    <mergeCell ref="W11:Y11"/>
    <mergeCell ref="W12:Y12"/>
    <mergeCell ref="K21:M21"/>
    <mergeCell ref="J27:L27"/>
    <mergeCell ref="M27:N27"/>
    <mergeCell ref="O27:P27"/>
    <mergeCell ref="J32:L32"/>
    <mergeCell ref="M32:N32"/>
    <mergeCell ref="P32:Q32"/>
    <mergeCell ref="J30:Q30"/>
    <mergeCell ref="J31:L31"/>
    <mergeCell ref="M31:N31"/>
    <mergeCell ref="P31:Q31"/>
  </mergeCells>
  <conditionalFormatting sqref="N22:Y22">
    <cfRule type="cellIs" priority="1" dxfId="0" operator="equal" stopIfTrue="1">
      <formula>"**"</formula>
    </cfRule>
    <cfRule type="cellIs" priority="2" dxfId="1" operator="equal" stopIfTrue="1">
      <formula>"*"</formula>
    </cfRule>
  </conditionalFormatting>
  <printOptions/>
  <pageMargins left="0.59" right="0.1968503937007874" top="0.27" bottom="0.26" header="0" footer="0"/>
  <pageSetup horizontalDpi="600" verticalDpi="600" orientation="portrait" paperSize="9" scale="98" r:id="rId9"/>
  <legacyDrawing r:id="rId8"/>
  <oleObjects>
    <oleObject progId="Equation.3" shapeId="467612" r:id="rId1"/>
    <oleObject progId="Equation.3" shapeId="467614" r:id="rId2"/>
    <oleObject progId="Equation.3" shapeId="467615" r:id="rId3"/>
    <oleObject progId="Equation.3" shapeId="467616" r:id="rId4"/>
    <oleObject progId="Equation.3" shapeId="227363" r:id="rId5"/>
    <oleObject progId="Equation.3" shapeId="228454" r:id="rId6"/>
    <oleObject progId="Equation.3" shapeId="228455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N34"/>
  <sheetViews>
    <sheetView workbookViewId="0" topLeftCell="A1">
      <selection activeCell="B1" sqref="B1"/>
    </sheetView>
  </sheetViews>
  <sheetFormatPr defaultColWidth="8.796875" defaultRowHeight="14.25"/>
  <cols>
    <col min="1" max="1" width="1.69921875" style="25" customWidth="1"/>
    <col min="2" max="14" width="3.8984375" style="26" customWidth="1"/>
    <col min="15" max="15" width="1.203125" style="26" customWidth="1"/>
    <col min="16" max="16384" width="9" style="26" customWidth="1"/>
  </cols>
  <sheetData>
    <row r="1" spans="1:14" s="1" customFormat="1" ht="13.5" customHeight="1" thickBot="1">
      <c r="A1" s="14"/>
      <c r="B1" s="18"/>
      <c r="C1" s="60" t="s">
        <v>48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3"/>
    </row>
    <row r="2" spans="1:14" s="1" customFormat="1" ht="13.5" customHeight="1" thickBot="1">
      <c r="A2" s="14"/>
      <c r="C2" s="97" t="s">
        <v>44</v>
      </c>
      <c r="D2" s="98"/>
      <c r="E2" s="98"/>
      <c r="F2" s="207" t="s">
        <v>45</v>
      </c>
      <c r="G2" s="207"/>
      <c r="H2" s="207"/>
      <c r="I2" s="208" t="s">
        <v>46</v>
      </c>
      <c r="J2" s="208"/>
      <c r="K2" s="208"/>
      <c r="L2" s="98" t="s">
        <v>47</v>
      </c>
      <c r="M2" s="98"/>
      <c r="N2" s="99"/>
    </row>
    <row r="3" spans="1:14" s="1" customFormat="1" ht="13.5" customHeight="1">
      <c r="A3" s="14"/>
      <c r="C3" s="209">
        <f>'40'!B10</f>
        <v>0</v>
      </c>
      <c r="D3" s="210"/>
      <c r="E3" s="210"/>
      <c r="F3" s="211">
        <f>'40'!C10</f>
        <v>3</v>
      </c>
      <c r="G3" s="212"/>
      <c r="H3" s="212"/>
      <c r="I3" s="213">
        <f aca="true" t="shared" si="0" ref="I3:I32">IF(F3="","",F3*C3)</f>
        <v>0</v>
      </c>
      <c r="J3" s="213"/>
      <c r="K3" s="213"/>
      <c r="L3" s="210">
        <f aca="true" t="shared" si="1" ref="L3:L32">IF(F3="","",I3*C3)</f>
        <v>0</v>
      </c>
      <c r="M3" s="210"/>
      <c r="N3" s="214"/>
    </row>
    <row r="4" spans="1:14" s="1" customFormat="1" ht="13.5" customHeight="1">
      <c r="A4" s="14"/>
      <c r="C4" s="220">
        <f>'40'!B11</f>
        <v>1</v>
      </c>
      <c r="D4" s="218"/>
      <c r="E4" s="218"/>
      <c r="F4" s="215">
        <f>'40'!C11</f>
        <v>13</v>
      </c>
      <c r="G4" s="216"/>
      <c r="H4" s="216"/>
      <c r="I4" s="217">
        <f t="shared" si="0"/>
        <v>13</v>
      </c>
      <c r="J4" s="217"/>
      <c r="K4" s="217"/>
      <c r="L4" s="218">
        <f t="shared" si="1"/>
        <v>13</v>
      </c>
      <c r="M4" s="218"/>
      <c r="N4" s="219"/>
    </row>
    <row r="5" spans="1:14" s="1" customFormat="1" ht="13.5" customHeight="1">
      <c r="A5" s="14"/>
      <c r="C5" s="220">
        <f>'40'!B12</f>
        <v>2</v>
      </c>
      <c r="D5" s="218"/>
      <c r="E5" s="218"/>
      <c r="F5" s="215">
        <f>'40'!C12</f>
        <v>20</v>
      </c>
      <c r="G5" s="216"/>
      <c r="H5" s="216"/>
      <c r="I5" s="217">
        <f t="shared" si="0"/>
        <v>40</v>
      </c>
      <c r="J5" s="217"/>
      <c r="K5" s="217"/>
      <c r="L5" s="218">
        <f t="shared" si="1"/>
        <v>80</v>
      </c>
      <c r="M5" s="218"/>
      <c r="N5" s="219"/>
    </row>
    <row r="6" spans="1:14" s="1" customFormat="1" ht="13.5" customHeight="1">
      <c r="A6" s="14"/>
      <c r="C6" s="220">
        <f>'40'!B13</f>
        <v>3</v>
      </c>
      <c r="D6" s="218"/>
      <c r="E6" s="218"/>
      <c r="F6" s="215">
        <f>'40'!C13</f>
        <v>18</v>
      </c>
      <c r="G6" s="216"/>
      <c r="H6" s="216"/>
      <c r="I6" s="217">
        <f t="shared" si="0"/>
        <v>54</v>
      </c>
      <c r="J6" s="217"/>
      <c r="K6" s="217"/>
      <c r="L6" s="218">
        <f t="shared" si="1"/>
        <v>162</v>
      </c>
      <c r="M6" s="218"/>
      <c r="N6" s="219"/>
    </row>
    <row r="7" spans="1:14" s="1" customFormat="1" ht="13.5" customHeight="1">
      <c r="A7" s="14"/>
      <c r="C7" s="220">
        <f>'40'!B14</f>
        <v>4</v>
      </c>
      <c r="D7" s="218"/>
      <c r="E7" s="218"/>
      <c r="F7" s="215">
        <f>'40'!C14</f>
        <v>4</v>
      </c>
      <c r="G7" s="216"/>
      <c r="H7" s="216"/>
      <c r="I7" s="217">
        <f t="shared" si="0"/>
        <v>16</v>
      </c>
      <c r="J7" s="217"/>
      <c r="K7" s="217"/>
      <c r="L7" s="218">
        <f t="shared" si="1"/>
        <v>64</v>
      </c>
      <c r="M7" s="218"/>
      <c r="N7" s="219"/>
    </row>
    <row r="8" spans="1:14" s="1" customFormat="1" ht="13.5" customHeight="1">
      <c r="A8" s="14"/>
      <c r="C8" s="220">
        <f>'40'!B15</f>
        <v>5</v>
      </c>
      <c r="D8" s="218"/>
      <c r="E8" s="218"/>
      <c r="F8" s="215">
        <f>'40'!C15</f>
        <v>2</v>
      </c>
      <c r="G8" s="216"/>
      <c r="H8" s="216"/>
      <c r="I8" s="217">
        <f t="shared" si="0"/>
        <v>10</v>
      </c>
      <c r="J8" s="217"/>
      <c r="K8" s="217"/>
      <c r="L8" s="218">
        <f t="shared" si="1"/>
        <v>50</v>
      </c>
      <c r="M8" s="218"/>
      <c r="N8" s="219"/>
    </row>
    <row r="9" spans="1:14" s="1" customFormat="1" ht="13.5" customHeight="1">
      <c r="A9" s="14"/>
      <c r="C9" s="220">
        <f>'40'!B16</f>
        <v>6</v>
      </c>
      <c r="D9" s="218"/>
      <c r="E9" s="218"/>
      <c r="F9" s="215">
        <f>'40'!C16</f>
        <v>0</v>
      </c>
      <c r="G9" s="216"/>
      <c r="H9" s="216"/>
      <c r="I9" s="217">
        <f t="shared" si="0"/>
        <v>0</v>
      </c>
      <c r="J9" s="217"/>
      <c r="K9" s="217"/>
      <c r="L9" s="218">
        <f t="shared" si="1"/>
        <v>0</v>
      </c>
      <c r="M9" s="218"/>
      <c r="N9" s="219"/>
    </row>
    <row r="10" spans="1:14" s="1" customFormat="1" ht="13.5" customHeight="1">
      <c r="A10" s="14"/>
      <c r="C10" s="220">
        <f>'40'!B17</f>
        <v>7</v>
      </c>
      <c r="D10" s="218"/>
      <c r="E10" s="218"/>
      <c r="F10" s="215">
        <f>'40'!C17</f>
        <v>0</v>
      </c>
      <c r="G10" s="216"/>
      <c r="H10" s="216"/>
      <c r="I10" s="217">
        <f t="shared" si="0"/>
        <v>0</v>
      </c>
      <c r="J10" s="217"/>
      <c r="K10" s="217"/>
      <c r="L10" s="218">
        <f t="shared" si="1"/>
        <v>0</v>
      </c>
      <c r="M10" s="218"/>
      <c r="N10" s="219"/>
    </row>
    <row r="11" spans="1:14" s="1" customFormat="1" ht="13.5" customHeight="1">
      <c r="A11" s="14"/>
      <c r="C11" s="220">
        <f>'40'!B18</f>
        <v>8</v>
      </c>
      <c r="D11" s="218"/>
      <c r="E11" s="218"/>
      <c r="F11" s="215">
        <f>'40'!C18</f>
        <v>0</v>
      </c>
      <c r="G11" s="216"/>
      <c r="H11" s="216"/>
      <c r="I11" s="217">
        <f t="shared" si="0"/>
        <v>0</v>
      </c>
      <c r="J11" s="217"/>
      <c r="K11" s="217"/>
      <c r="L11" s="218">
        <f t="shared" si="1"/>
        <v>0</v>
      </c>
      <c r="M11" s="218"/>
      <c r="N11" s="219"/>
    </row>
    <row r="12" spans="1:14" s="1" customFormat="1" ht="13.5" customHeight="1">
      <c r="A12" s="14"/>
      <c r="C12" s="220">
        <f>'40'!B19</f>
        <v>9</v>
      </c>
      <c r="D12" s="218"/>
      <c r="E12" s="218"/>
      <c r="F12" s="215">
        <f>'40'!C19</f>
        <v>0</v>
      </c>
      <c r="G12" s="216"/>
      <c r="H12" s="216"/>
      <c r="I12" s="217">
        <f t="shared" si="0"/>
        <v>0</v>
      </c>
      <c r="J12" s="217"/>
      <c r="K12" s="217"/>
      <c r="L12" s="218">
        <f t="shared" si="1"/>
        <v>0</v>
      </c>
      <c r="M12" s="218"/>
      <c r="N12" s="219"/>
    </row>
    <row r="13" spans="1:14" s="1" customFormat="1" ht="13.5" customHeight="1">
      <c r="A13" s="14"/>
      <c r="C13" s="220">
        <f>'40'!B20</f>
        <v>10</v>
      </c>
      <c r="D13" s="218"/>
      <c r="E13" s="218"/>
      <c r="F13" s="215">
        <f>'40'!C20</f>
        <v>0</v>
      </c>
      <c r="G13" s="216"/>
      <c r="H13" s="216"/>
      <c r="I13" s="217">
        <f t="shared" si="0"/>
        <v>0</v>
      </c>
      <c r="J13" s="217"/>
      <c r="K13" s="217"/>
      <c r="L13" s="218">
        <f t="shared" si="1"/>
        <v>0</v>
      </c>
      <c r="M13" s="218"/>
      <c r="N13" s="219"/>
    </row>
    <row r="14" spans="1:14" s="1" customFormat="1" ht="13.5" customHeight="1">
      <c r="A14" s="14"/>
      <c r="C14" s="220">
        <f>'40'!B21</f>
        <v>11</v>
      </c>
      <c r="D14" s="218"/>
      <c r="E14" s="218"/>
      <c r="F14" s="215">
        <f>'40'!C21</f>
        <v>0</v>
      </c>
      <c r="G14" s="216"/>
      <c r="H14" s="216"/>
      <c r="I14" s="217">
        <f t="shared" si="0"/>
        <v>0</v>
      </c>
      <c r="J14" s="217"/>
      <c r="K14" s="217"/>
      <c r="L14" s="218">
        <f t="shared" si="1"/>
        <v>0</v>
      </c>
      <c r="M14" s="218"/>
      <c r="N14" s="219"/>
    </row>
    <row r="15" spans="1:14" s="1" customFormat="1" ht="13.5" customHeight="1">
      <c r="A15" s="14"/>
      <c r="C15" s="220">
        <f>'40'!B22</f>
        <v>12</v>
      </c>
      <c r="D15" s="218"/>
      <c r="E15" s="218"/>
      <c r="F15" s="215">
        <f>'40'!C22</f>
        <v>0</v>
      </c>
      <c r="G15" s="216"/>
      <c r="H15" s="216"/>
      <c r="I15" s="217">
        <f t="shared" si="0"/>
        <v>0</v>
      </c>
      <c r="J15" s="217"/>
      <c r="K15" s="217"/>
      <c r="L15" s="218">
        <f t="shared" si="1"/>
        <v>0</v>
      </c>
      <c r="M15" s="218"/>
      <c r="N15" s="219"/>
    </row>
    <row r="16" spans="1:14" s="1" customFormat="1" ht="13.5" customHeight="1">
      <c r="A16" s="14"/>
      <c r="C16" s="220">
        <f>'40'!B23</f>
        <v>13</v>
      </c>
      <c r="D16" s="218"/>
      <c r="E16" s="218"/>
      <c r="F16" s="215">
        <f>'40'!C23</f>
        <v>0</v>
      </c>
      <c r="G16" s="216"/>
      <c r="H16" s="216"/>
      <c r="I16" s="217">
        <f t="shared" si="0"/>
        <v>0</v>
      </c>
      <c r="J16" s="217"/>
      <c r="K16" s="217"/>
      <c r="L16" s="218">
        <f t="shared" si="1"/>
        <v>0</v>
      </c>
      <c r="M16" s="218"/>
      <c r="N16" s="219"/>
    </row>
    <row r="17" spans="1:14" s="1" customFormat="1" ht="13.5" customHeight="1">
      <c r="A17" s="14"/>
      <c r="C17" s="220">
        <f>'40'!B24</f>
        <v>14</v>
      </c>
      <c r="D17" s="218"/>
      <c r="E17" s="218"/>
      <c r="F17" s="215">
        <f>'40'!C24</f>
        <v>0</v>
      </c>
      <c r="G17" s="216"/>
      <c r="H17" s="216"/>
      <c r="I17" s="217">
        <f t="shared" si="0"/>
        <v>0</v>
      </c>
      <c r="J17" s="217"/>
      <c r="K17" s="217"/>
      <c r="L17" s="218">
        <f t="shared" si="1"/>
        <v>0</v>
      </c>
      <c r="M17" s="218"/>
      <c r="N17" s="219"/>
    </row>
    <row r="18" spans="1:14" s="1" customFormat="1" ht="13.5" customHeight="1">
      <c r="A18" s="14"/>
      <c r="C18" s="220">
        <f>'40'!B25</f>
        <v>15</v>
      </c>
      <c r="D18" s="218"/>
      <c r="E18" s="218"/>
      <c r="F18" s="215">
        <f>'40'!C25</f>
        <v>0</v>
      </c>
      <c r="G18" s="216"/>
      <c r="H18" s="216"/>
      <c r="I18" s="217">
        <f t="shared" si="0"/>
        <v>0</v>
      </c>
      <c r="J18" s="217"/>
      <c r="K18" s="217"/>
      <c r="L18" s="218">
        <f t="shared" si="1"/>
        <v>0</v>
      </c>
      <c r="M18" s="218"/>
      <c r="N18" s="219"/>
    </row>
    <row r="19" spans="1:14" s="1" customFormat="1" ht="13.5" customHeight="1">
      <c r="A19" s="14"/>
      <c r="C19" s="220">
        <f>'40'!B26</f>
        <v>16</v>
      </c>
      <c r="D19" s="218"/>
      <c r="E19" s="218"/>
      <c r="F19" s="215">
        <f>'40'!C26</f>
        <v>0</v>
      </c>
      <c r="G19" s="216"/>
      <c r="H19" s="216"/>
      <c r="I19" s="217">
        <f t="shared" si="0"/>
        <v>0</v>
      </c>
      <c r="J19" s="217"/>
      <c r="K19" s="217"/>
      <c r="L19" s="218">
        <f t="shared" si="1"/>
        <v>0</v>
      </c>
      <c r="M19" s="218"/>
      <c r="N19" s="219"/>
    </row>
    <row r="20" spans="1:14" s="1" customFormat="1" ht="13.5" customHeight="1">
      <c r="A20" s="14"/>
      <c r="C20" s="220">
        <f>'40'!B27</f>
        <v>17</v>
      </c>
      <c r="D20" s="218"/>
      <c r="E20" s="218"/>
      <c r="F20" s="215">
        <f>'40'!C27</f>
        <v>0</v>
      </c>
      <c r="G20" s="216"/>
      <c r="H20" s="216"/>
      <c r="I20" s="217">
        <f t="shared" si="0"/>
        <v>0</v>
      </c>
      <c r="J20" s="217"/>
      <c r="K20" s="217"/>
      <c r="L20" s="218">
        <f t="shared" si="1"/>
        <v>0</v>
      </c>
      <c r="M20" s="218"/>
      <c r="N20" s="219"/>
    </row>
    <row r="21" spans="1:14" s="1" customFormat="1" ht="13.5" customHeight="1">
      <c r="A21" s="14"/>
      <c r="C21" s="220">
        <f>'40'!B28</f>
        <v>18</v>
      </c>
      <c r="D21" s="218"/>
      <c r="E21" s="218"/>
      <c r="F21" s="215">
        <f>'40'!C28</f>
        <v>0</v>
      </c>
      <c r="G21" s="216"/>
      <c r="H21" s="216"/>
      <c r="I21" s="217">
        <f t="shared" si="0"/>
        <v>0</v>
      </c>
      <c r="J21" s="217"/>
      <c r="K21" s="217"/>
      <c r="L21" s="218">
        <f t="shared" si="1"/>
        <v>0</v>
      </c>
      <c r="M21" s="218"/>
      <c r="N21" s="219"/>
    </row>
    <row r="22" spans="1:14" s="1" customFormat="1" ht="13.5" customHeight="1">
      <c r="A22" s="14"/>
      <c r="C22" s="220">
        <f>'40'!B29</f>
        <v>19</v>
      </c>
      <c r="D22" s="218"/>
      <c r="E22" s="218"/>
      <c r="F22" s="215">
        <f>'40'!C29</f>
        <v>0</v>
      </c>
      <c r="G22" s="216"/>
      <c r="H22" s="216"/>
      <c r="I22" s="217">
        <f t="shared" si="0"/>
        <v>0</v>
      </c>
      <c r="J22" s="217"/>
      <c r="K22" s="217"/>
      <c r="L22" s="218">
        <f t="shared" si="1"/>
        <v>0</v>
      </c>
      <c r="M22" s="218"/>
      <c r="N22" s="219"/>
    </row>
    <row r="23" spans="1:14" s="1" customFormat="1" ht="13.5" customHeight="1">
      <c r="A23" s="14"/>
      <c r="C23" s="220">
        <f>'40'!B30</f>
        <v>20</v>
      </c>
      <c r="D23" s="218"/>
      <c r="E23" s="218"/>
      <c r="F23" s="215">
        <f>'40'!C30</f>
        <v>0</v>
      </c>
      <c r="G23" s="216"/>
      <c r="H23" s="216"/>
      <c r="I23" s="217">
        <f t="shared" si="0"/>
        <v>0</v>
      </c>
      <c r="J23" s="217"/>
      <c r="K23" s="217"/>
      <c r="L23" s="218">
        <f t="shared" si="1"/>
        <v>0</v>
      </c>
      <c r="M23" s="218"/>
      <c r="N23" s="219"/>
    </row>
    <row r="24" spans="1:14" s="1" customFormat="1" ht="13.5" customHeight="1">
      <c r="A24" s="14"/>
      <c r="C24" s="220">
        <f>'40'!B31</f>
        <v>21</v>
      </c>
      <c r="D24" s="218"/>
      <c r="E24" s="218"/>
      <c r="F24" s="215">
        <f>'40'!C31</f>
        <v>0</v>
      </c>
      <c r="G24" s="216"/>
      <c r="H24" s="216"/>
      <c r="I24" s="217">
        <f t="shared" si="0"/>
        <v>0</v>
      </c>
      <c r="J24" s="217"/>
      <c r="K24" s="217"/>
      <c r="L24" s="218">
        <f t="shared" si="1"/>
        <v>0</v>
      </c>
      <c r="M24" s="218"/>
      <c r="N24" s="219"/>
    </row>
    <row r="25" spans="1:14" s="1" customFormat="1" ht="13.5" customHeight="1">
      <c r="A25" s="14"/>
      <c r="C25" s="220">
        <f>'40'!B32</f>
        <v>22</v>
      </c>
      <c r="D25" s="218"/>
      <c r="E25" s="218"/>
      <c r="F25" s="215">
        <f>'40'!C32</f>
        <v>0</v>
      </c>
      <c r="G25" s="216"/>
      <c r="H25" s="216"/>
      <c r="I25" s="217">
        <f t="shared" si="0"/>
        <v>0</v>
      </c>
      <c r="J25" s="217"/>
      <c r="K25" s="217"/>
      <c r="L25" s="218">
        <f t="shared" si="1"/>
        <v>0</v>
      </c>
      <c r="M25" s="218"/>
      <c r="N25" s="219"/>
    </row>
    <row r="26" spans="1:14" s="1" customFormat="1" ht="13.5" customHeight="1">
      <c r="A26" s="14"/>
      <c r="C26" s="220">
        <f>'40'!B33</f>
        <v>23</v>
      </c>
      <c r="D26" s="218"/>
      <c r="E26" s="218"/>
      <c r="F26" s="215">
        <f>'40'!C33</f>
        <v>0</v>
      </c>
      <c r="G26" s="216"/>
      <c r="H26" s="216"/>
      <c r="I26" s="217">
        <f t="shared" si="0"/>
        <v>0</v>
      </c>
      <c r="J26" s="217"/>
      <c r="K26" s="217"/>
      <c r="L26" s="218">
        <f t="shared" si="1"/>
        <v>0</v>
      </c>
      <c r="M26" s="218"/>
      <c r="N26" s="219"/>
    </row>
    <row r="27" spans="1:14" s="1" customFormat="1" ht="13.5" customHeight="1">
      <c r="A27" s="14"/>
      <c r="C27" s="220">
        <f>'40'!B34</f>
        <v>24</v>
      </c>
      <c r="D27" s="218"/>
      <c r="E27" s="218"/>
      <c r="F27" s="215">
        <f>'40'!C34</f>
        <v>0</v>
      </c>
      <c r="G27" s="216"/>
      <c r="H27" s="216"/>
      <c r="I27" s="217">
        <f t="shared" si="0"/>
        <v>0</v>
      </c>
      <c r="J27" s="217"/>
      <c r="K27" s="217"/>
      <c r="L27" s="218">
        <f t="shared" si="1"/>
        <v>0</v>
      </c>
      <c r="M27" s="218"/>
      <c r="N27" s="219"/>
    </row>
    <row r="28" spans="1:14" s="1" customFormat="1" ht="13.5" customHeight="1">
      <c r="A28" s="14"/>
      <c r="B28" s="7"/>
      <c r="C28" s="220">
        <f>'40'!B35</f>
        <v>25</v>
      </c>
      <c r="D28" s="218"/>
      <c r="E28" s="218"/>
      <c r="F28" s="215">
        <f>'40'!C35</f>
        <v>0</v>
      </c>
      <c r="G28" s="216"/>
      <c r="H28" s="216"/>
      <c r="I28" s="217">
        <f t="shared" si="0"/>
        <v>0</v>
      </c>
      <c r="J28" s="217"/>
      <c r="K28" s="217"/>
      <c r="L28" s="218">
        <f t="shared" si="1"/>
        <v>0</v>
      </c>
      <c r="M28" s="218"/>
      <c r="N28" s="219"/>
    </row>
    <row r="29" spans="1:14" s="1" customFormat="1" ht="13.5" customHeight="1">
      <c r="A29" s="14"/>
      <c r="B29" s="7"/>
      <c r="C29" s="220">
        <f>'40'!B36</f>
        <v>26</v>
      </c>
      <c r="D29" s="218"/>
      <c r="E29" s="218"/>
      <c r="F29" s="215">
        <f>'40'!C36</f>
        <v>0</v>
      </c>
      <c r="G29" s="216"/>
      <c r="H29" s="216"/>
      <c r="I29" s="217">
        <f t="shared" si="0"/>
        <v>0</v>
      </c>
      <c r="J29" s="217"/>
      <c r="K29" s="217"/>
      <c r="L29" s="218">
        <f t="shared" si="1"/>
        <v>0</v>
      </c>
      <c r="M29" s="218"/>
      <c r="N29" s="219"/>
    </row>
    <row r="30" spans="1:14" s="1" customFormat="1" ht="13.5" customHeight="1">
      <c r="A30" s="14"/>
      <c r="C30" s="220">
        <f>'40'!B37</f>
        <v>27</v>
      </c>
      <c r="D30" s="218"/>
      <c r="E30" s="218"/>
      <c r="F30" s="215">
        <f>'40'!C37</f>
        <v>0</v>
      </c>
      <c r="G30" s="216"/>
      <c r="H30" s="216"/>
      <c r="I30" s="217">
        <f t="shared" si="0"/>
        <v>0</v>
      </c>
      <c r="J30" s="217"/>
      <c r="K30" s="217"/>
      <c r="L30" s="218">
        <f t="shared" si="1"/>
        <v>0</v>
      </c>
      <c r="M30" s="218"/>
      <c r="N30" s="219"/>
    </row>
    <row r="31" spans="1:14" s="1" customFormat="1" ht="13.5" customHeight="1">
      <c r="A31" s="14"/>
      <c r="C31" s="220">
        <f>'40'!B38</f>
        <v>28</v>
      </c>
      <c r="D31" s="218"/>
      <c r="E31" s="218"/>
      <c r="F31" s="215">
        <f>'40'!C38</f>
        <v>0</v>
      </c>
      <c r="G31" s="216"/>
      <c r="H31" s="216"/>
      <c r="I31" s="217">
        <f t="shared" si="0"/>
        <v>0</v>
      </c>
      <c r="J31" s="217"/>
      <c r="K31" s="217"/>
      <c r="L31" s="218">
        <f t="shared" si="1"/>
        <v>0</v>
      </c>
      <c r="M31" s="218"/>
      <c r="N31" s="219"/>
    </row>
    <row r="32" spans="1:14" s="1" customFormat="1" ht="13.5" customHeight="1" thickBot="1">
      <c r="A32" s="5"/>
      <c r="C32" s="221">
        <f>'40'!B39</f>
        <v>29</v>
      </c>
      <c r="D32" s="222"/>
      <c r="E32" s="222"/>
      <c r="F32" s="223">
        <f>'40'!C39</f>
        <v>0</v>
      </c>
      <c r="G32" s="224"/>
      <c r="H32" s="224"/>
      <c r="I32" s="225">
        <f t="shared" si="0"/>
        <v>0</v>
      </c>
      <c r="J32" s="225"/>
      <c r="K32" s="225"/>
      <c r="L32" s="226">
        <f t="shared" si="1"/>
        <v>0</v>
      </c>
      <c r="M32" s="226"/>
      <c r="N32" s="227"/>
    </row>
    <row r="33" spans="1:14" s="1" customFormat="1" ht="13.5" customHeight="1" thickBot="1">
      <c r="A33" s="5"/>
      <c r="C33" s="97" t="s">
        <v>35</v>
      </c>
      <c r="D33" s="98"/>
      <c r="E33" s="99"/>
      <c r="F33" s="228">
        <f>SUM(F3:H32)</f>
        <v>60</v>
      </c>
      <c r="G33" s="228"/>
      <c r="H33" s="228"/>
      <c r="I33" s="229">
        <f>SUM(I3:K32)</f>
        <v>133</v>
      </c>
      <c r="J33" s="229"/>
      <c r="K33" s="229"/>
      <c r="L33" s="230">
        <f>SUM(L3:N32)</f>
        <v>369</v>
      </c>
      <c r="M33" s="230"/>
      <c r="N33" s="231"/>
    </row>
    <row r="34" spans="1:14" s="1" customFormat="1" ht="13.5" customHeight="1">
      <c r="A34" s="5"/>
      <c r="G34" s="3"/>
      <c r="H34" s="3"/>
      <c r="I34" s="3"/>
      <c r="J34" s="3"/>
      <c r="K34" s="3"/>
      <c r="L34" s="3"/>
      <c r="M34" s="3"/>
      <c r="N34" s="3"/>
    </row>
  </sheetData>
  <mergeCells count="128">
    <mergeCell ref="C31:E31"/>
    <mergeCell ref="F31:H31"/>
    <mergeCell ref="I31:K31"/>
    <mergeCell ref="L31:N31"/>
    <mergeCell ref="C30:E30"/>
    <mergeCell ref="F30:H30"/>
    <mergeCell ref="I30:K30"/>
    <mergeCell ref="L30:N30"/>
    <mergeCell ref="L28:N28"/>
    <mergeCell ref="C29:E29"/>
    <mergeCell ref="F29:H29"/>
    <mergeCell ref="I29:K29"/>
    <mergeCell ref="L29:N29"/>
    <mergeCell ref="C28:E28"/>
    <mergeCell ref="F28:H28"/>
    <mergeCell ref="I28:K28"/>
    <mergeCell ref="C33:E33"/>
    <mergeCell ref="F33:H33"/>
    <mergeCell ref="I33:K33"/>
    <mergeCell ref="L33:N33"/>
    <mergeCell ref="C32:E32"/>
    <mergeCell ref="F32:H32"/>
    <mergeCell ref="I32:K32"/>
    <mergeCell ref="L32:N32"/>
    <mergeCell ref="C27:E27"/>
    <mergeCell ref="F27:H27"/>
    <mergeCell ref="I27:K27"/>
    <mergeCell ref="L27:N27"/>
    <mergeCell ref="C26:E26"/>
    <mergeCell ref="F26:H26"/>
    <mergeCell ref="I26:K26"/>
    <mergeCell ref="L26:N26"/>
    <mergeCell ref="C25:E25"/>
    <mergeCell ref="F25:H25"/>
    <mergeCell ref="I25:K25"/>
    <mergeCell ref="L25:N25"/>
    <mergeCell ref="C24:E24"/>
    <mergeCell ref="F24:H24"/>
    <mergeCell ref="I24:K24"/>
    <mergeCell ref="L24:N24"/>
    <mergeCell ref="C23:E23"/>
    <mergeCell ref="F23:H23"/>
    <mergeCell ref="I23:K23"/>
    <mergeCell ref="L23:N23"/>
    <mergeCell ref="C22:E22"/>
    <mergeCell ref="F22:H22"/>
    <mergeCell ref="I22:K22"/>
    <mergeCell ref="L22:N22"/>
    <mergeCell ref="C21:E21"/>
    <mergeCell ref="F21:H21"/>
    <mergeCell ref="I21:K21"/>
    <mergeCell ref="L21:N21"/>
    <mergeCell ref="C20:E20"/>
    <mergeCell ref="F20:H20"/>
    <mergeCell ref="I20:K20"/>
    <mergeCell ref="L20:N20"/>
    <mergeCell ref="C19:E19"/>
    <mergeCell ref="F19:H19"/>
    <mergeCell ref="I19:K19"/>
    <mergeCell ref="L19:N19"/>
    <mergeCell ref="C18:E18"/>
    <mergeCell ref="F18:H18"/>
    <mergeCell ref="I18:K18"/>
    <mergeCell ref="L18:N18"/>
    <mergeCell ref="C17:E17"/>
    <mergeCell ref="F17:H17"/>
    <mergeCell ref="I17:K17"/>
    <mergeCell ref="L17:N17"/>
    <mergeCell ref="C16:E16"/>
    <mergeCell ref="F16:H16"/>
    <mergeCell ref="I16:K16"/>
    <mergeCell ref="L16:N16"/>
    <mergeCell ref="F14:H14"/>
    <mergeCell ref="I14:K14"/>
    <mergeCell ref="L14:N14"/>
    <mergeCell ref="C15:E15"/>
    <mergeCell ref="F15:H15"/>
    <mergeCell ref="I15:K15"/>
    <mergeCell ref="L15:N15"/>
    <mergeCell ref="C14:E14"/>
    <mergeCell ref="F12:H12"/>
    <mergeCell ref="I12:K12"/>
    <mergeCell ref="L12:N12"/>
    <mergeCell ref="C13:E13"/>
    <mergeCell ref="F13:H13"/>
    <mergeCell ref="I13:K13"/>
    <mergeCell ref="L13:N13"/>
    <mergeCell ref="C12:E12"/>
    <mergeCell ref="F10:H10"/>
    <mergeCell ref="I10:K10"/>
    <mergeCell ref="L10:N10"/>
    <mergeCell ref="C11:E11"/>
    <mergeCell ref="F11:H11"/>
    <mergeCell ref="I11:K11"/>
    <mergeCell ref="L11:N11"/>
    <mergeCell ref="C10:E10"/>
    <mergeCell ref="F8:H8"/>
    <mergeCell ref="I8:K8"/>
    <mergeCell ref="L8:N8"/>
    <mergeCell ref="C9:E9"/>
    <mergeCell ref="F9:H9"/>
    <mergeCell ref="I9:K9"/>
    <mergeCell ref="L9:N9"/>
    <mergeCell ref="C8:E8"/>
    <mergeCell ref="F6:H6"/>
    <mergeCell ref="I6:K6"/>
    <mergeCell ref="L6:N6"/>
    <mergeCell ref="C7:E7"/>
    <mergeCell ref="F7:H7"/>
    <mergeCell ref="I7:K7"/>
    <mergeCell ref="L7:N7"/>
    <mergeCell ref="C6:E6"/>
    <mergeCell ref="F4:H4"/>
    <mergeCell ref="I4:K4"/>
    <mergeCell ref="L4:N4"/>
    <mergeCell ref="C5:E5"/>
    <mergeCell ref="F5:H5"/>
    <mergeCell ref="I5:K5"/>
    <mergeCell ref="L5:N5"/>
    <mergeCell ref="C4:E4"/>
    <mergeCell ref="F2:H2"/>
    <mergeCell ref="I2:K2"/>
    <mergeCell ref="L2:N2"/>
    <mergeCell ref="C3:E3"/>
    <mergeCell ref="F3:H3"/>
    <mergeCell ref="I3:K3"/>
    <mergeCell ref="L3:N3"/>
    <mergeCell ref="C2:E2"/>
  </mergeCells>
  <printOptions/>
  <pageMargins left="0.68" right="0.1968503937007874" top="0.27" bottom="0.2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tada</cp:lastModifiedBy>
  <cp:lastPrinted>2007-04-09T08:19:39Z</cp:lastPrinted>
  <dcterms:created xsi:type="dcterms:W3CDTF">1998-05-06T14:22:11Z</dcterms:created>
  <dcterms:modified xsi:type="dcterms:W3CDTF">2007-04-09T08:28:01Z</dcterms:modified>
  <cp:category/>
  <cp:version/>
  <cp:contentType/>
  <cp:contentStatus/>
</cp:coreProperties>
</file>